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410" windowWidth="8385" windowHeight="5085" tabRatio="981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Titles" localSheetId="5">'6'!$8:$9</definedName>
    <definedName name="_xlnm.Print_Area" localSheetId="4">'5'!#REF!</definedName>
    <definedName name="_xlnm.Print_Area" localSheetId="5">'6'!$A$1:$F$80</definedName>
    <definedName name="_xlnm.Print_Area" localSheetId="6">'7'!$A$1:$I$78</definedName>
  </definedNames>
  <calcPr fullCalcOnLoad="1"/>
</workbook>
</file>

<file path=xl/sharedStrings.xml><?xml version="1.0" encoding="utf-8"?>
<sst xmlns="http://schemas.openxmlformats.org/spreadsheetml/2006/main" count="415" uniqueCount="209">
  <si>
    <t>01 05 0201 05 0000 510</t>
  </si>
  <si>
    <t>Увеличение прочих остатков денежных средств районного бюджета</t>
  </si>
  <si>
    <t>01 05 0201 05 0000 610</t>
  </si>
  <si>
    <t>Уменьшение прочих остатков денежных средств районного бюджета</t>
  </si>
  <si>
    <t>проценты</t>
  </si>
  <si>
    <t>Наименование муниципального района</t>
  </si>
  <si>
    <t>Краевой бюджет</t>
  </si>
  <si>
    <t>Нормативы, установленные федеральным законодательством</t>
  </si>
  <si>
    <t>бюджет муниципального района</t>
  </si>
  <si>
    <t>бюджеты поселений</t>
  </si>
  <si>
    <t>Кировский муниципальный район</t>
  </si>
  <si>
    <t>по объектам налогообложения, расположенным в границах межселенных территорий</t>
  </si>
  <si>
    <t>1 11 05013 05 0000 120</t>
  </si>
  <si>
    <t>1 11 05013 10 0000 120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</si>
  <si>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</si>
  <si>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Код бюджетной классификации Российской Федерации</t>
  </si>
  <si>
    <t>1 11 05035 05 0000 120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</si>
  <si>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</si>
  <si>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</si>
  <si>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Дотации бюджетам муниципальных районов на выравнивание бюджетной обеспеченности</t>
  </si>
  <si>
    <t>по объектам налогообложения расположенным в границах городских поселений</t>
  </si>
  <si>
    <t>по объектам налогообложения расположенным в границах сельских поселений</t>
  </si>
  <si>
    <t>Приложение № 1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</si>
  <si>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</si>
  <si>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расположеныв границах городских поселений а так же средства от продажи права на заключение договоров аренды указанных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</si>
  <si>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</si>
  <si>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01 03 01 00 05 0000 710</t>
  </si>
  <si>
    <t>01 03 01 00 05 0000 810</t>
  </si>
  <si>
    <t>Субвенции бюджетам муниципальных районов на выполнение передаваемых полномочий субъектов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</si>
  <si>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</si>
  <si>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</si>
  <si>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</si>
  <si>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</si>
  <si>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</si>
  <si>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-</t>
  </si>
  <si>
    <t>1 05 00000 00 0000 000</t>
  </si>
  <si>
    <t>Субсидии бюджетам бюджетной системы Российской Федерации (межбюджетные субсидии)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</si>
  <si>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</si>
  <si>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</si>
  <si>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</si>
  <si>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</si>
  <si>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</si>
  <si>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</si>
  <si>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</si>
  <si>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</si>
  <si>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</si>
  <si>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 xml:space="preserve">1 13 00000 00 0000 000 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</si>
  <si>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</si>
  <si>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</si>
  <si>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</si>
  <si>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</si>
  <si>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</si>
  <si>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</si>
  <si>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2 02 00000 00 0000 000</t>
  </si>
  <si>
    <t>Дотации от других бюджетов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</si>
  <si>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расположеныв границах сельских  поселений а так же средства от продажи права на заключение договоров аренды указанных участков</t>
  </si>
  <si>
    <t>ВСЕГО ДОХОДОВ:</t>
  </si>
  <si>
    <t>Наименование налога    (сбора)</t>
  </si>
  <si>
    <t>01 02 00 00 00 0000 000</t>
  </si>
  <si>
    <t>Кредиты   кредитных организаций в валюте Российской Федерации</t>
  </si>
  <si>
    <t>01 02 00 00 05 0000 710</t>
  </si>
  <si>
    <t>Получение кредитов от кредитных организаций районным бюджетом в валюте Российской Федерации</t>
  </si>
  <si>
    <t>01 02 00 00 05 0000 810</t>
  </si>
  <si>
    <t>Погашение районным бюджетом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</si>
  <si>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</si>
  <si>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</si>
  <si>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Субвенции бюджетам муниципальных образований Приморского края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</si>
  <si>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 xml:space="preserve">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, входящих в их состав </t>
  </si>
  <si>
    <t>Ед.изм.</t>
  </si>
  <si>
    <t>Получение бюджетных кредитов от других бюджетов бюджетной системы Российской Федерации районным бюджетом в валюте Российской Федерации</t>
  </si>
  <si>
    <t>Погашение районным бюджетом бюджетных кредитов от других бюджетов бюджетной системы Российской Федерации в валюте Российской Федерации</t>
  </si>
  <si>
    <t>ИТОГО ИСТОЧНИКОВ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</si>
  <si>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</si>
  <si>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</si>
  <si>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111 05025 05 0000 120</t>
  </si>
  <si>
    <t>1 11 07015 05 0000 120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</si>
  <si>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</si>
  <si>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</si>
  <si>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</si>
  <si>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</si>
  <si>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Субсидии из краевого бюджета бюджетам муниципальных образований на содержание многофункциональных центров предоставления государственных и муниципальных услуг</t>
  </si>
  <si>
    <t>Иные межбюджетные трансферты на комплектование книжных фондов библиотек муниципальных образований</t>
  </si>
  <si>
    <t>Субвенции бюджетам муниципальных районов Приморского края на составление (изменение) списков кандидатов в присяжные заседатели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</si>
  <si>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</si>
  <si>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</si>
  <si>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тыс. руб.</t>
  </si>
  <si>
    <t>Наименование</t>
  </si>
  <si>
    <t>в том числе:</t>
  </si>
  <si>
    <t>01 05 00 00 00 0000 000</t>
  </si>
  <si>
    <t>Изменение остатков средств на счетах по учету средств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</si>
  <si>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</si>
  <si>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</si>
  <si>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Субвенции бюджетам субъектов Российской Федерации и муниципальных образований</t>
  </si>
  <si>
    <t>1 01 02000 01 0000 110</t>
  </si>
  <si>
    <t>1 12 01000 01 0000 120</t>
  </si>
  <si>
    <t>к решению Думы Кировского</t>
  </si>
  <si>
    <t>муниципального района</t>
  </si>
  <si>
    <t>1 05 02000 02 0000 110</t>
  </si>
  <si>
    <t>1 05 03000 01 0000 110</t>
  </si>
  <si>
    <t>ДОХОДЫ ОТ ИСПОЛЬЗОВАНИЯ ИМУЩЕСТВА НАХОДЯЩЕГОСЯ В ГОСУДАРСТВЕННОЙ И МУНИЦИПАЛЬНОЙ СОБСТВЕННОСТИ</t>
  </si>
  <si>
    <t>Доходы от сдачи в аренду 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</si>
  <si>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автономных учреждений, а так же имущества муниципальных унитарных предприятий, в том числе казенных)</t>
  </si>
  <si>
    <t>1 13 02995 05 0000 130</t>
  </si>
  <si>
    <t>Прочие доходы от компенсации затрат бюджетов муниципальных районов</t>
  </si>
  <si>
    <t>1 14 02050 05 0000 410</t>
  </si>
  <si>
    <t>Субвенции бюджетам муниципальных районов  на осуществление   первичного воинского учета на территориях, где отсутствуют военные комиссариаты</t>
  </si>
  <si>
    <t>Субвенции бюджетам муниципальных районов Приморского края  на реализацию  дошкольного, общего  и дополнительного образования в   муниципальных общеобразовательных учреждениях по основным общеобразовательным программам</t>
  </si>
  <si>
    <t xml:space="preserve">Субвенции бюджетам муниципальных районов Приморского края   на обеспечение государственных гарантий реализации прав  на получение общедоступного  и бесплатного дошкольного образования в муниципальных дошкольных образовательных  организациях  </t>
  </si>
  <si>
    <t>Субвенции бюджетам муниципальных районов Приморского края  на организацию и обеспечение оздоровления и отдыха детей ( за исключением организации и обеспечение оздоровления и отдыха детей в каникулярное время)</t>
  </si>
  <si>
    <t xml:space="preserve">Субвенции бюджетам муниципальных районов Приморского края  на осуществление отдельных государственных  полномочий по государственному управлению  охраной труда </t>
  </si>
  <si>
    <t>Субвенции бюджетам муниципальных районов Приморского края на реализацию отдельных государственных полномочий по созданию административных  комиссий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</si>
  <si>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</si>
  <si>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>1 03 02000 01 0000 110</t>
  </si>
  <si>
    <t>Акцизы по подакцизным товарам (продукции), производимым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</si>
  <si>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</si>
  <si>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</si>
  <si>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</si>
  <si>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</si>
  <si>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1 08 03010 01 0000 110</t>
  </si>
  <si>
    <t>2 02 15001 05 0000 151</t>
  </si>
  <si>
    <t>2 02 15002 05 0000 151</t>
  </si>
  <si>
    <t>2 02 15000 00 0000 151</t>
  </si>
  <si>
    <t>Субвенции бюджетам муниципальных   районов на  государственную регистрацию  актов гражданского состояния</t>
  </si>
  <si>
    <t>2 02 30024 05 0000 151</t>
  </si>
  <si>
    <t>2 02 29999 05 0000 151</t>
  </si>
  <si>
    <t>2 02 20000 00 0000 151</t>
  </si>
  <si>
    <t>3  02 40014 05 0000 151</t>
  </si>
  <si>
    <t>4  02 40014 05 0000 151</t>
  </si>
  <si>
    <t>5  02 40014 05 0000 151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</si>
  <si>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</si>
  <si>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 же средства от  продажи права на заключение договоров аренды указанных земельных участков</t>
  </si>
  <si>
    <t>2 02 25027 05 0000 151</t>
  </si>
  <si>
    <t>Субсидии бюджетам муниципальных районов на реализацию мероприятий государственной программы "Доступная среда на 2011-2020 годы"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</si>
  <si>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</si>
  <si>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</si>
  <si>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реализацию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 общих для человека и животных</t>
  </si>
  <si>
    <t>Сумма на 2020 г.</t>
  </si>
  <si>
    <t>Сумма на 2021 г.</t>
  </si>
  <si>
    <t>Сумма на 2021 год</t>
  </si>
  <si>
    <t>Приложение № 3</t>
  </si>
  <si>
    <t>Приложение № 4</t>
  </si>
  <si>
    <t>Приложение № 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</si>
  <si>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</si>
  <si>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</si>
  <si>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Сумма на 2020 год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</si>
  <si>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</si>
  <si>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2 02 15000 00 0000 150</t>
  </si>
  <si>
    <t>2 02 15002 05 0000 150</t>
  </si>
  <si>
    <t>2 02 30000 00 0000 150</t>
  </si>
  <si>
    <t>2 02 35930 05 0000 150</t>
  </si>
  <si>
    <t>2 02 35118 05 0000 150</t>
  </si>
  <si>
    <t>2 02 35120 05 0000 150</t>
  </si>
  <si>
    <t>2 02 30024 05 0000 150</t>
  </si>
  <si>
    <t>2 02 30029 05 0000 150</t>
  </si>
  <si>
    <t>2 02 40000 00 0000 150</t>
  </si>
  <si>
    <t>2  02 40014 05 0000 150</t>
  </si>
  <si>
    <t xml:space="preserve">Источники внутреннего финансирования дефицита районного бюджета на 2020 год </t>
  </si>
  <si>
    <t>Источники внутреннего финансирования дефицита                                                      районного бюджета на 2021-2022 годы</t>
  </si>
  <si>
    <t>Сумма на 2022г.</t>
  </si>
  <si>
    <t xml:space="preserve">Нормативы отчислений от налога на доходы физических лиц, подлежащих зачислению в районный бюджет Кировского муниципального района и в бюджеты поселений района на 2020 год </t>
  </si>
  <si>
    <t xml:space="preserve">Нормативы отчислений от налога на доходы физических лиц, подлежащих зачислению в районный бюджет Кировского муниципального района и в бюджеты поселений района на 2021 год </t>
  </si>
  <si>
    <t xml:space="preserve">Нормативы отчислений от налога на доходы физических лиц, подлежащих зачислению в районный бюджет Кировского муниципального района и в бюджеты поселений района на 2022 год </t>
  </si>
  <si>
    <t>Приложение №2</t>
  </si>
  <si>
    <t>Приложение № 7</t>
  </si>
  <si>
    <t xml:space="preserve">Объемы доходов районного бюджета на  2020 год 
</t>
  </si>
  <si>
    <t>(тыс. руб.)</t>
  </si>
  <si>
    <t>Разница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</si>
  <si>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сельских  поселений а так же средства от продажи права на заключение договоров аренды указанных участков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</si>
  <si>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 а так же средства от продажи права на заключение договоров аренды указанных участков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</si>
  <si>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</si>
  <si>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</si>
  <si>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2 02 29999 05 0000 150</t>
  </si>
  <si>
    <t>Субсидии                                                                                                             
из краевого бюджета бюджетам муниципальных образований Приморского края на развитие спортивной инфраструктуры, находящейся в муниципальной собственности</t>
  </si>
  <si>
    <t>2 02 25519 05 0000 150</t>
  </si>
  <si>
    <t>Субсидии                                                                                                             бюджетам муниципальных образований Приморского края 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</si>
  <si>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Субвенции  бюджетам муниципальных районов Приморского края на осуществление отдельных государственных полномочий по обеспечению   бесплатным питанием детей, обучающихся в муниципальных образовательных организациях Приморского края</t>
  </si>
  <si>
    <t>202 30024 05 0000 150</t>
  </si>
  <si>
    <t xml:space="preserve">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</t>
  </si>
  <si>
    <t xml:space="preserve">Субвенции бюджетам муниципальных районов Приморского края  на осуществление отдельных государственных  полномочий по обеспечению мер социальной поддержки педагогическим работникам муниципальных образовательных организаций </t>
  </si>
  <si>
    <t>Обеспечение детей сирот и детей, оставшихся без попечения родителей, лиц из числа детей -сирот и детей, оставшихся без попечения родителей, жилыми помещениями</t>
  </si>
  <si>
    <t xml:space="preserve">Субвенции бюджетам муниципальных районов Приморского края  на реализацию 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</t>
  </si>
  <si>
    <t xml:space="preserve">Объемы доходов районного бюджета на 2021-2022 год 
</t>
  </si>
  <si>
    <t>Сумма на 2022 год</t>
  </si>
  <si>
    <t>Разница 2021 год</t>
  </si>
  <si>
    <t>Разница 2022 год</t>
  </si>
  <si>
    <t>105 01000 01 0000 110</t>
  </si>
  <si>
    <t>Налог, взимаемый в связи с применением упрощенной системы налогообложения</t>
  </si>
  <si>
    <t>было</t>
  </si>
  <si>
    <t>ИНЫЕ МЕЖБЮДЖЕТНЫЕ ТРАНСФЕРТЫ</t>
  </si>
  <si>
    <t>Субвенции                                                                                                             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</si>
  <si>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Субвенции                                                                                                              бюджетам муниципальных районов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</si>
  <si>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Субсидии бюджетам муниципальных образований Приморского края на комплектование книжных фондов и обеспечение информационно - техническим оборудованием библиотек</t>
  </si>
  <si>
    <t>Субсидии                                                                                                             бюджетам муниципальных образований Приморского края на строительство, реконструкцию и приобретение зданий муниципальных общеобразовательных организаций</t>
  </si>
  <si>
    <t>Субсидии бюджетам муниципальных образований Приморского края на капитальный ремонт оздоровительных лагерей, находящихся в собственности муниципальных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</si>
  <si>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</si>
  <si>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</si>
  <si>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от               г. №       НПА</t>
  </si>
  <si>
    <t>Приложение № 7.1</t>
  </si>
  <si>
    <t>Приложение № 6</t>
  </si>
  <si>
    <t xml:space="preserve">Сумма на 
2020 год </t>
  </si>
  <si>
    <t>Сумма на 
2021 год</t>
  </si>
  <si>
    <t>Сумма на 
2022 год</t>
  </si>
  <si>
    <t xml:space="preserve">от 10.12.2019 г. №  570     </t>
  </si>
  <si>
    <t xml:space="preserve">от 10.12.2019 г. №  570      </t>
  </si>
  <si>
    <t xml:space="preserve">от 10.12.2019 г. №  570  </t>
  </si>
  <si>
    <t xml:space="preserve">от 10.12.2019 г. №570  </t>
  </si>
  <si>
    <t xml:space="preserve">от 10.12.2019 г. № 570 </t>
  </si>
  <si>
    <t xml:space="preserve">от 10.12.2019 г. №  570 </t>
  </si>
  <si>
    <t xml:space="preserve">от 10.12.2019 г. № 570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</si>
</sst>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.0_р_._-;\-* #,##0.0_р_._-;_-* &quot;-&quot;?_р_._-;_-@_-"/>
    <numFmt numFmtId="180" formatCode="_-* #,##0_р_._-;\-* #,##0_р_._-;_-* &quot;-&quot;??_р_._-;_-@_-"/>
    <numFmt numFmtId="181" formatCode="#,##0.0"/>
    <numFmt numFmtId="182" formatCode="0.000"/>
    <numFmt numFmtId="183" formatCode="0.00000"/>
    <numFmt numFmtId="184" formatCode="0.0000"/>
    <numFmt numFmtId="185" formatCode="_-* #,##0.00_р_._-;\-* #,##0.00_р_._-;_-* &quot;-&quot;?_р_._-;_-@_-"/>
    <numFmt numFmtId="186" formatCode="0.000000"/>
    <numFmt numFmtId="187" formatCode="_-* #,##0_р_._-;\-* #,##0_р_._-;_-* &quot;-&quot;?_р_._-;_-@_-"/>
    <numFmt numFmtId="188" formatCode="#,##0.000"/>
    <numFmt numFmtId="189" formatCode="#,##0.0000"/>
    <numFmt numFmtId="190" formatCode="#,##0.00000"/>
    <numFmt numFmtId="191" formatCode="#,##0.00000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188" fontId="15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 vertical="justify" wrapText="1"/>
    </xf>
    <xf numFmtId="0" fontId="13" fillId="24" borderId="0" xfId="0" applyFont="1" applyFill="1" applyBorder="1" applyAlignment="1">
      <alignment horizontal="center" vertical="justify" wrapText="1"/>
    </xf>
    <xf numFmtId="0" fontId="12" fillId="24" borderId="10" xfId="0" applyFont="1" applyFill="1" applyBorder="1" applyAlignment="1">
      <alignment horizontal="left" vertical="center" wrapText="1"/>
    </xf>
    <xf numFmtId="188" fontId="1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left" vertical="center" wrapText="1"/>
    </xf>
    <xf numFmtId="188" fontId="3" fillId="24" borderId="10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/>
    </xf>
    <xf numFmtId="188" fontId="16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right" vertical="center" wrapText="1"/>
    </xf>
    <xf numFmtId="188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88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justify" wrapText="1"/>
    </xf>
    <xf numFmtId="0" fontId="0" fillId="0" borderId="0" xfId="0" applyFont="1" applyFill="1" applyAlignment="1">
      <alignment/>
    </xf>
    <xf numFmtId="0" fontId="4" fillId="24" borderId="0" xfId="0" applyFont="1" applyFill="1" applyBorder="1" applyAlignment="1">
      <alignment horizontal="center" vertical="justify" wrapText="1"/>
    </xf>
    <xf numFmtId="0" fontId="3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/>
    </xf>
    <xf numFmtId="190" fontId="7" fillId="24" borderId="10" xfId="62" applyNumberFormat="1" applyFont="1" applyFill="1" applyBorder="1" applyAlignment="1">
      <alignment horizontal="center" vertical="center" wrapText="1"/>
    </xf>
    <xf numFmtId="190" fontId="7" fillId="25" borderId="10" xfId="62" applyNumberFormat="1" applyFont="1" applyFill="1" applyBorder="1" applyAlignment="1">
      <alignment horizontal="center" vertical="center" wrapText="1"/>
    </xf>
    <xf numFmtId="190" fontId="0" fillId="0" borderId="0" xfId="0" applyNumberFormat="1" applyFont="1" applyAlignment="1">
      <alignment/>
    </xf>
    <xf numFmtId="190" fontId="8" fillId="0" borderId="10" xfId="62" applyNumberFormat="1" applyFont="1" applyFill="1" applyBorder="1" applyAlignment="1">
      <alignment horizontal="center" vertical="center" wrapText="1"/>
    </xf>
    <xf numFmtId="190" fontId="8" fillId="25" borderId="10" xfId="0" applyNumberFormat="1" applyFont="1" applyFill="1" applyBorder="1" applyAlignment="1">
      <alignment horizontal="center" vertical="center"/>
    </xf>
    <xf numFmtId="190" fontId="7" fillId="0" borderId="10" xfId="62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/>
    </xf>
    <xf numFmtId="190" fontId="8" fillId="24" borderId="10" xfId="0" applyNumberFormat="1" applyFont="1" applyFill="1" applyBorder="1" applyAlignment="1">
      <alignment horizontal="center" vertical="center" wrapText="1"/>
    </xf>
    <xf numFmtId="190" fontId="8" fillId="24" borderId="10" xfId="62" applyNumberFormat="1" applyFont="1" applyFill="1" applyBorder="1" applyAlignment="1">
      <alignment horizontal="center" vertical="center" wrapText="1"/>
    </xf>
    <xf numFmtId="0" fontId="0" fillId="17" borderId="0" xfId="0" applyFont="1" applyFill="1" applyAlignment="1">
      <alignment/>
    </xf>
    <xf numFmtId="190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90" fontId="17" fillId="0" borderId="10" xfId="6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0" fillId="17" borderId="0" xfId="0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right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88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0" fontId="17" fillId="25" borderId="10" xfId="6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182" fontId="0" fillId="24" borderId="0" xfId="0" applyNumberFormat="1" applyFont="1" applyFill="1" applyAlignment="1">
      <alignment/>
    </xf>
    <xf numFmtId="188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90" fontId="8" fillId="24" borderId="10" xfId="0" applyNumberFormat="1" applyFont="1" applyFill="1" applyBorder="1" applyAlignment="1">
      <alignment horizontal="center" vertical="center"/>
    </xf>
    <xf numFmtId="190" fontId="17" fillId="24" borderId="10" xfId="62" applyNumberFormat="1" applyFont="1" applyFill="1" applyBorder="1" applyAlignment="1">
      <alignment horizontal="center" vertical="center" wrapText="1"/>
    </xf>
    <xf numFmtId="190" fontId="8" fillId="0" borderId="0" xfId="0" applyNumberFormat="1" applyFont="1" applyBorder="1" applyAlignment="1">
      <alignment/>
    </xf>
    <xf numFmtId="0" fontId="8" fillId="17" borderId="0" xfId="0" applyFont="1" applyFill="1" applyAlignment="1">
      <alignment/>
    </xf>
    <xf numFmtId="0" fontId="8" fillId="17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190" fontId="8" fillId="0" borderId="0" xfId="0" applyNumberFormat="1" applyFont="1" applyAlignment="1">
      <alignment/>
    </xf>
    <xf numFmtId="182" fontId="8" fillId="24" borderId="0" xfId="0" applyNumberFormat="1" applyFont="1" applyFill="1" applyAlignment="1">
      <alignment horizontal="center" vertical="center"/>
    </xf>
    <xf numFmtId="182" fontId="8" fillId="24" borderId="0" xfId="0" applyNumberFormat="1" applyFont="1" applyFill="1" applyAlignment="1">
      <alignment horizontal="right"/>
    </xf>
    <xf numFmtId="0" fontId="8" fillId="0" borderId="0" xfId="0" applyFont="1" applyAlignment="1">
      <alignment horizontal="left" vertical="justify"/>
    </xf>
    <xf numFmtId="0" fontId="8" fillId="24" borderId="0" xfId="0" applyFont="1" applyFill="1" applyAlignment="1">
      <alignment horizontal="center" vertical="center"/>
    </xf>
    <xf numFmtId="182" fontId="2" fillId="24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justify" wrapText="1"/>
    </xf>
    <xf numFmtId="182" fontId="8" fillId="0" borderId="0" xfId="0" applyNumberFormat="1" applyFont="1" applyFill="1" applyAlignment="1">
      <alignment horizontal="center" vertical="center"/>
    </xf>
    <xf numFmtId="188" fontId="3" fillId="0" borderId="14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4" fontId="3" fillId="0" borderId="0" xfId="43" applyFont="1" applyAlignment="1">
      <alignment horizontal="right"/>
    </xf>
    <xf numFmtId="0" fontId="4" fillId="24" borderId="0" xfId="0" applyFont="1" applyFill="1" applyBorder="1" applyAlignment="1">
      <alignment horizontal="center" vertical="justify" wrapText="1"/>
    </xf>
    <xf numFmtId="0" fontId="1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3" fillId="24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justify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justify" wrapText="1"/>
    </xf>
    <xf numFmtId="0" fontId="8" fillId="24" borderId="14" xfId="0" applyFont="1" applyFill="1" applyBorder="1" applyAlignment="1">
      <alignment horizontal="center" vertical="justify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82" fontId="7" fillId="24" borderId="15" xfId="0" applyNumberFormat="1" applyFont="1" applyFill="1" applyBorder="1" applyAlignment="1">
      <alignment horizontal="center" vertical="center" wrapText="1"/>
    </xf>
    <xf numFmtId="182" fontId="7" fillId="24" borderId="16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8" fillId="0" borderId="12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SheetLayoutView="100" workbookViewId="0" topLeftCell="A1">
      <selection activeCell="B4" sqref="B4:C4"/>
    </sheetView>
  </sheetViews>
  <sheetFormatPr defaultColWidth="9.00390625" defaultRowHeight="12.75"/>
  <cols>
    <col min="1" max="1" width="24.625" style="0" customWidth="1"/>
    <col min="2" max="2" width="43.875" style="0" customWidth="1"/>
    <col min="3" max="3" width="19.25390625" style="0" customWidth="1"/>
  </cols>
  <sheetData>
    <row r="1" spans="1:3" ht="15.75">
      <c r="A1" s="8"/>
      <c r="B1" s="11"/>
      <c r="C1" s="7" t="s">
        <v>22</v>
      </c>
    </row>
    <row r="2" spans="1:3" ht="16.5" customHeight="1">
      <c r="A2" s="8"/>
      <c r="B2" s="11"/>
      <c r="C2" s="7" t="s">
        <v>95</v>
      </c>
    </row>
    <row r="3" spans="1:3" ht="16.5" customHeight="1">
      <c r="A3" s="8"/>
      <c r="B3" s="137" t="s">
        <v>96</v>
      </c>
      <c r="C3" s="137"/>
    </row>
    <row r="4" spans="1:3" s="14" customFormat="1" ht="16.5" customHeight="1">
      <c r="A4" s="8"/>
      <c r="B4" s="133" t="s">
        <v>202</v>
      </c>
      <c r="C4" s="133"/>
    </row>
    <row r="5" spans="1:3" ht="16.5" customHeight="1">
      <c r="A5" s="8"/>
      <c r="B5" s="7"/>
      <c r="C5" s="7"/>
    </row>
    <row r="6" spans="1:3" ht="38.25" customHeight="1">
      <c r="A6" s="134" t="s">
        <v>156</v>
      </c>
      <c r="B6" s="134"/>
      <c r="C6" s="134"/>
    </row>
    <row r="7" spans="1:3" ht="15.75" customHeight="1">
      <c r="A7" s="70"/>
      <c r="B7" s="70"/>
      <c r="C7" s="71" t="s">
        <v>85</v>
      </c>
    </row>
    <row r="8" spans="1:3" ht="3.75" customHeight="1" hidden="1">
      <c r="A8" s="72" t="s">
        <v>68</v>
      </c>
      <c r="B8" s="73"/>
      <c r="C8" s="73"/>
    </row>
    <row r="9" spans="1:3" ht="16.5" customHeight="1">
      <c r="A9" s="135" t="s">
        <v>15</v>
      </c>
      <c r="B9" s="135" t="s">
        <v>57</v>
      </c>
      <c r="C9" s="136" t="s">
        <v>136</v>
      </c>
    </row>
    <row r="10" spans="1:3" ht="16.5" customHeight="1">
      <c r="A10" s="135"/>
      <c r="B10" s="135"/>
      <c r="C10" s="136"/>
    </row>
    <row r="11" spans="1:3" ht="22.5" customHeight="1">
      <c r="A11" s="135"/>
      <c r="B11" s="135"/>
      <c r="C11" s="136"/>
    </row>
    <row r="12" spans="1:3" ht="34.5" customHeight="1">
      <c r="A12" s="75" t="s">
        <v>58</v>
      </c>
      <c r="B12" s="76" t="s">
        <v>59</v>
      </c>
      <c r="C12" s="77">
        <f>C13+C14</f>
        <v>4660</v>
      </c>
    </row>
    <row r="13" spans="1:3" ht="52.5" customHeight="1">
      <c r="A13" s="78" t="s">
        <v>60</v>
      </c>
      <c r="B13" s="79" t="s">
        <v>61</v>
      </c>
      <c r="C13" s="80">
        <v>15660</v>
      </c>
    </row>
    <row r="14" spans="1:3" ht="50.25" customHeight="1">
      <c r="A14" s="74" t="s">
        <v>62</v>
      </c>
      <c r="B14" s="81" t="s">
        <v>63</v>
      </c>
      <c r="C14" s="80">
        <v>-11000</v>
      </c>
    </row>
    <row r="15" spans="1:3" ht="51" customHeight="1">
      <c r="A15" s="75" t="s">
        <v>64</v>
      </c>
      <c r="B15" s="76" t="s">
        <v>65</v>
      </c>
      <c r="C15" s="77">
        <f>C16+C17</f>
        <v>-1260</v>
      </c>
    </row>
    <row r="16" spans="1:3" ht="63" customHeight="1">
      <c r="A16" s="74" t="s">
        <v>26</v>
      </c>
      <c r="B16" s="82" t="s">
        <v>69</v>
      </c>
      <c r="C16" s="83">
        <v>0</v>
      </c>
    </row>
    <row r="17" spans="1:3" ht="84.75" customHeight="1">
      <c r="A17" s="84" t="s">
        <v>27</v>
      </c>
      <c r="B17" s="85" t="s">
        <v>70</v>
      </c>
      <c r="C17" s="86">
        <v>-1260</v>
      </c>
    </row>
    <row r="18" spans="1:3" ht="36" customHeight="1">
      <c r="A18" s="75" t="s">
        <v>88</v>
      </c>
      <c r="B18" s="76" t="s">
        <v>89</v>
      </c>
      <c r="C18" s="77">
        <f>C19+C20</f>
        <v>0</v>
      </c>
    </row>
    <row r="19" spans="1:3" ht="36" customHeight="1">
      <c r="A19" s="78" t="s">
        <v>0</v>
      </c>
      <c r="B19" s="79" t="s">
        <v>1</v>
      </c>
      <c r="C19" s="129">
        <v>-566064.22906</v>
      </c>
    </row>
    <row r="20" spans="1:3" ht="39" customHeight="1">
      <c r="A20" s="78" t="s">
        <v>2</v>
      </c>
      <c r="B20" s="79" t="s">
        <v>3</v>
      </c>
      <c r="C20" s="80">
        <v>566064.22906</v>
      </c>
    </row>
    <row r="21" spans="1:5" ht="19.5" customHeight="1">
      <c r="A21" s="75"/>
      <c r="B21" s="87" t="s">
        <v>71</v>
      </c>
      <c r="C21" s="88">
        <f>C12+C15+C18</f>
        <v>3400</v>
      </c>
      <c r="E21" s="35"/>
    </row>
    <row r="22" spans="1:3" s="43" customFormat="1" ht="32.25" customHeight="1">
      <c r="A22"/>
      <c r="B22"/>
      <c r="C22"/>
    </row>
    <row r="23" spans="1:3" s="1" customFormat="1" ht="12.75">
      <c r="A23"/>
      <c r="B23"/>
      <c r="C23"/>
    </row>
  </sheetData>
  <sheetProtection/>
  <mergeCells count="6">
    <mergeCell ref="B3:C3"/>
    <mergeCell ref="B4:C4"/>
    <mergeCell ref="A6:C6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zoomScalePageLayoutView="0" workbookViewId="0" topLeftCell="A4">
      <selection activeCell="G6" sqref="G6"/>
    </sheetView>
  </sheetViews>
  <sheetFormatPr defaultColWidth="9.00390625" defaultRowHeight="12.75"/>
  <cols>
    <col min="1" max="1" width="24.625" style="0" customWidth="1"/>
    <col min="2" max="2" width="43.00390625" style="0" customWidth="1"/>
    <col min="3" max="3" width="18.75390625" style="0" customWidth="1"/>
    <col min="4" max="4" width="19.75390625" style="0" customWidth="1"/>
  </cols>
  <sheetData>
    <row r="1" spans="1:4" ht="15.75">
      <c r="A1" s="8"/>
      <c r="B1" s="11"/>
      <c r="C1" s="133" t="s">
        <v>162</v>
      </c>
      <c r="D1" s="133"/>
    </row>
    <row r="2" spans="1:4" ht="15.75">
      <c r="A2" s="8"/>
      <c r="B2" s="133" t="s">
        <v>95</v>
      </c>
      <c r="C2" s="133"/>
      <c r="D2" s="133"/>
    </row>
    <row r="3" spans="1:4" ht="15.75">
      <c r="A3" s="8"/>
      <c r="B3" s="137" t="s">
        <v>96</v>
      </c>
      <c r="C3" s="137"/>
      <c r="D3" s="137"/>
    </row>
    <row r="4" spans="1:4" ht="15.75">
      <c r="A4" s="8"/>
      <c r="B4" s="133" t="s">
        <v>203</v>
      </c>
      <c r="C4" s="133"/>
      <c r="D4" s="133"/>
    </row>
    <row r="5" spans="1:3" ht="15.75">
      <c r="A5" s="8"/>
      <c r="B5" s="7"/>
      <c r="C5" s="7"/>
    </row>
    <row r="6" spans="1:4" ht="39.75" customHeight="1">
      <c r="A6" s="138" t="s">
        <v>157</v>
      </c>
      <c r="B6" s="138"/>
      <c r="C6" s="138"/>
      <c r="D6" s="138"/>
    </row>
    <row r="7" spans="1:3" ht="18.75">
      <c r="A7" s="40"/>
      <c r="B7" s="40"/>
      <c r="C7" s="40"/>
    </row>
    <row r="8" spans="1:4" ht="16.5">
      <c r="A8" s="19"/>
      <c r="B8" s="20"/>
      <c r="C8" s="20"/>
      <c r="D8" s="38" t="s">
        <v>85</v>
      </c>
    </row>
    <row r="9" spans="1:4" ht="12.75">
      <c r="A9" s="140" t="s">
        <v>15</v>
      </c>
      <c r="B9" s="140" t="s">
        <v>57</v>
      </c>
      <c r="C9" s="139" t="s">
        <v>137</v>
      </c>
      <c r="D9" s="139" t="s">
        <v>158</v>
      </c>
    </row>
    <row r="10" spans="1:4" ht="12.75">
      <c r="A10" s="140"/>
      <c r="B10" s="140"/>
      <c r="C10" s="139"/>
      <c r="D10" s="139"/>
    </row>
    <row r="11" spans="1:4" ht="33.75" customHeight="1">
      <c r="A11" s="140"/>
      <c r="B11" s="140"/>
      <c r="C11" s="139"/>
      <c r="D11" s="139"/>
    </row>
    <row r="12" spans="1:4" ht="45" customHeight="1">
      <c r="A12" s="42" t="s">
        <v>58</v>
      </c>
      <c r="B12" s="21" t="s">
        <v>59</v>
      </c>
      <c r="C12" s="22">
        <f>C13+C14</f>
        <v>3980</v>
      </c>
      <c r="D12" s="22">
        <f>D13+D14</f>
        <v>6500</v>
      </c>
    </row>
    <row r="13" spans="1:4" ht="57" customHeight="1">
      <c r="A13" s="17" t="s">
        <v>60</v>
      </c>
      <c r="B13" s="23" t="s">
        <v>61</v>
      </c>
      <c r="C13" s="37">
        <v>13980</v>
      </c>
      <c r="D13" s="37">
        <v>15500</v>
      </c>
    </row>
    <row r="14" spans="1:4" ht="54.75" customHeight="1">
      <c r="A14" s="41" t="s">
        <v>62</v>
      </c>
      <c r="B14" s="24" t="s">
        <v>63</v>
      </c>
      <c r="C14" s="37">
        <v>-10000</v>
      </c>
      <c r="D14" s="37">
        <v>-9000</v>
      </c>
    </row>
    <row r="15" spans="1:4" ht="59.25" customHeight="1">
      <c r="A15" s="42" t="s">
        <v>64</v>
      </c>
      <c r="B15" s="21" t="s">
        <v>65</v>
      </c>
      <c r="C15" s="22">
        <f>C16+C17</f>
        <v>-1680</v>
      </c>
      <c r="D15" s="22">
        <f>D16+D17</f>
        <v>-4200</v>
      </c>
    </row>
    <row r="16" spans="1:4" ht="83.25" customHeight="1">
      <c r="A16" s="41" t="s">
        <v>26</v>
      </c>
      <c r="B16" s="25" t="s">
        <v>69</v>
      </c>
      <c r="C16" s="26">
        <v>0</v>
      </c>
      <c r="D16" s="26">
        <v>0</v>
      </c>
    </row>
    <row r="17" spans="1:4" ht="78.75">
      <c r="A17" s="27" t="s">
        <v>27</v>
      </c>
      <c r="B17" s="28" t="s">
        <v>70</v>
      </c>
      <c r="C17" s="18">
        <v>-1680</v>
      </c>
      <c r="D17" s="18">
        <v>-4200</v>
      </c>
    </row>
    <row r="18" spans="1:4" ht="33.75" customHeight="1">
      <c r="A18" s="42" t="s">
        <v>88</v>
      </c>
      <c r="B18" s="21" t="s">
        <v>89</v>
      </c>
      <c r="C18" s="22">
        <f>C19+C20</f>
        <v>0</v>
      </c>
      <c r="D18" s="22">
        <f>D19+D20</f>
        <v>0</v>
      </c>
    </row>
    <row r="19" spans="1:4" ht="51" customHeight="1">
      <c r="A19" s="17" t="s">
        <v>0</v>
      </c>
      <c r="B19" s="23" t="s">
        <v>1</v>
      </c>
      <c r="C19" s="80">
        <v>-523230.06324</v>
      </c>
      <c r="D19" s="80">
        <v>-528219.23124</v>
      </c>
    </row>
    <row r="20" spans="1:4" ht="52.5" customHeight="1">
      <c r="A20" s="17" t="s">
        <v>2</v>
      </c>
      <c r="B20" s="23" t="s">
        <v>3</v>
      </c>
      <c r="C20" s="80">
        <v>523230.06324</v>
      </c>
      <c r="D20" s="80">
        <v>528219.23124</v>
      </c>
    </row>
    <row r="21" spans="1:4" ht="15.75">
      <c r="A21" s="42"/>
      <c r="B21" s="29" t="s">
        <v>71</v>
      </c>
      <c r="C21" s="30">
        <f>C12+C15+C18</f>
        <v>2300</v>
      </c>
      <c r="D21" s="30">
        <f>D12+D15+D18</f>
        <v>2300</v>
      </c>
    </row>
  </sheetData>
  <sheetProtection/>
  <mergeCells count="9">
    <mergeCell ref="A6:D6"/>
    <mergeCell ref="D9:D11"/>
    <mergeCell ref="A9:A11"/>
    <mergeCell ref="B9:B11"/>
    <mergeCell ref="C9:C11"/>
    <mergeCell ref="C1:D1"/>
    <mergeCell ref="B2:D2"/>
    <mergeCell ref="B3:D3"/>
    <mergeCell ref="B4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33.75390625" style="0" customWidth="1"/>
    <col min="2" max="3" width="10.625" style="0" customWidth="1"/>
    <col min="4" max="4" width="13.875" style="0" customWidth="1"/>
    <col min="5" max="5" width="14.00390625" style="0" customWidth="1"/>
  </cols>
  <sheetData>
    <row r="1" spans="1:5" ht="15.75">
      <c r="A1" s="8"/>
      <c r="B1" s="3"/>
      <c r="C1" s="8"/>
      <c r="D1" s="142" t="s">
        <v>139</v>
      </c>
      <c r="E1" s="142"/>
    </row>
    <row r="2" spans="1:5" ht="15.75">
      <c r="A2" s="8"/>
      <c r="B2" s="3"/>
      <c r="C2" s="133" t="s">
        <v>95</v>
      </c>
      <c r="D2" s="133"/>
      <c r="E2" s="133"/>
    </row>
    <row r="3" spans="1:5" ht="15.75">
      <c r="A3" s="8"/>
      <c r="B3" s="3"/>
      <c r="C3" s="133" t="s">
        <v>96</v>
      </c>
      <c r="D3" s="133"/>
      <c r="E3" s="133"/>
    </row>
    <row r="4" spans="1:5" ht="15.75">
      <c r="A4" s="8"/>
      <c r="B4" s="3"/>
      <c r="C4" s="8"/>
      <c r="D4" s="133" t="s">
        <v>204</v>
      </c>
      <c r="E4" s="133"/>
    </row>
    <row r="5" spans="1:5" ht="15.75">
      <c r="A5" s="8"/>
      <c r="B5" s="3"/>
      <c r="C5" s="3"/>
      <c r="D5" s="3"/>
      <c r="E5" s="3"/>
    </row>
    <row r="6" spans="1:5" ht="80.25" customHeight="1">
      <c r="A6" s="143" t="s">
        <v>159</v>
      </c>
      <c r="B6" s="143"/>
      <c r="C6" s="143"/>
      <c r="D6" s="143"/>
      <c r="E6" s="143"/>
    </row>
    <row r="7" spans="1:5" ht="15.75">
      <c r="A7" s="31"/>
      <c r="B7" s="32"/>
      <c r="C7" s="33"/>
      <c r="D7" s="33"/>
      <c r="E7" s="34" t="s">
        <v>4</v>
      </c>
    </row>
    <row r="8" spans="1:5" ht="67.5" customHeight="1">
      <c r="A8" s="140" t="s">
        <v>5</v>
      </c>
      <c r="B8" s="140" t="s">
        <v>6</v>
      </c>
      <c r="C8" s="140" t="s">
        <v>7</v>
      </c>
      <c r="D8" s="140"/>
      <c r="E8" s="140"/>
    </row>
    <row r="9" spans="1:5" ht="72.75" customHeight="1">
      <c r="A9" s="140"/>
      <c r="B9" s="140"/>
      <c r="C9" s="41" t="s">
        <v>8</v>
      </c>
      <c r="D9" s="41" t="s">
        <v>9</v>
      </c>
      <c r="E9" s="140"/>
    </row>
    <row r="10" spans="1:5" s="12" customFormat="1" ht="11.25">
      <c r="A10" s="44">
        <v>1</v>
      </c>
      <c r="B10" s="44">
        <v>2</v>
      </c>
      <c r="C10" s="44">
        <v>3</v>
      </c>
      <c r="D10" s="44">
        <v>4</v>
      </c>
      <c r="E10" s="44">
        <v>5</v>
      </c>
    </row>
    <row r="11" spans="1:5" ht="21" customHeight="1">
      <c r="A11" s="141" t="s">
        <v>10</v>
      </c>
      <c r="B11" s="141"/>
      <c r="C11" s="141"/>
      <c r="D11" s="141"/>
      <c r="E11" s="141"/>
    </row>
    <row r="12" spans="1:5" ht="20.25" customHeight="1">
      <c r="A12" s="45" t="s">
        <v>87</v>
      </c>
      <c r="B12" s="46"/>
      <c r="C12" s="46"/>
      <c r="D12" s="46"/>
      <c r="E12" s="46"/>
    </row>
    <row r="13" spans="1:5" ht="49.5" customHeight="1">
      <c r="A13" s="45" t="s">
        <v>20</v>
      </c>
      <c r="B13" s="46">
        <v>72.6016</v>
      </c>
      <c r="C13" s="46">
        <v>5</v>
      </c>
      <c r="D13" s="46">
        <v>10</v>
      </c>
      <c r="E13" s="46">
        <f>SUM(B13:D13)</f>
        <v>87.6016</v>
      </c>
    </row>
    <row r="14" spans="1:5" ht="49.5">
      <c r="A14" s="45" t="s">
        <v>21</v>
      </c>
      <c r="B14" s="46">
        <v>72.6016</v>
      </c>
      <c r="C14" s="46">
        <v>13</v>
      </c>
      <c r="D14" s="46">
        <v>2</v>
      </c>
      <c r="E14" s="46">
        <f>SUM(B14:D14)</f>
        <v>87.6016</v>
      </c>
    </row>
    <row r="15" spans="1:5" ht="66">
      <c r="A15" s="45" t="s">
        <v>11</v>
      </c>
      <c r="B15" s="46">
        <v>72.6016</v>
      </c>
      <c r="C15" s="46">
        <v>15</v>
      </c>
      <c r="D15" s="46" t="s">
        <v>34</v>
      </c>
      <c r="E15" s="46">
        <f>SUM(B15:D15)</f>
        <v>87.6016</v>
      </c>
    </row>
    <row r="16" spans="1:5" ht="15.75">
      <c r="A16" s="9"/>
      <c r="B16" s="10"/>
      <c r="C16" s="3"/>
      <c r="D16" s="3"/>
      <c r="E16" s="3"/>
    </row>
    <row r="17" spans="1:5" ht="15.75">
      <c r="A17" s="9"/>
      <c r="B17" s="10"/>
      <c r="C17" s="3"/>
      <c r="D17" s="3"/>
      <c r="E17" s="3"/>
    </row>
    <row r="18" spans="1:5" ht="15.75">
      <c r="A18" s="9"/>
      <c r="B18" s="10"/>
      <c r="C18" s="3"/>
      <c r="D18" s="3"/>
      <c r="E18" s="3"/>
    </row>
    <row r="19" spans="1:5" ht="15.75">
      <c r="A19" s="9"/>
      <c r="B19" s="10"/>
      <c r="C19" s="3"/>
      <c r="D19" s="3"/>
      <c r="E19" s="3"/>
    </row>
    <row r="20" spans="1:5" ht="15.75">
      <c r="A20" s="9"/>
      <c r="B20" s="10"/>
      <c r="C20" s="3"/>
      <c r="D20" s="3"/>
      <c r="E20" s="3"/>
    </row>
    <row r="21" spans="1:5" ht="15.75">
      <c r="A21" s="9"/>
      <c r="B21" s="10"/>
      <c r="C21" s="3"/>
      <c r="D21" s="3"/>
      <c r="E21" s="3"/>
    </row>
    <row r="22" spans="1:5" ht="15.75">
      <c r="A22" s="9"/>
      <c r="B22" s="10"/>
      <c r="C22" s="3"/>
      <c r="D22" s="3"/>
      <c r="E22" s="3"/>
    </row>
    <row r="23" spans="1:5" ht="15.75">
      <c r="A23" s="9"/>
      <c r="B23" s="10"/>
      <c r="C23" s="3"/>
      <c r="D23" s="3"/>
      <c r="E23" s="3"/>
    </row>
    <row r="24" spans="1:5" ht="15.75">
      <c r="A24" s="9"/>
      <c r="B24" s="10"/>
      <c r="C24" s="3"/>
      <c r="D24" s="3"/>
      <c r="E24" s="3"/>
    </row>
    <row r="25" spans="1:5" ht="15.75">
      <c r="A25" s="9"/>
      <c r="B25" s="10"/>
      <c r="C25" s="3"/>
      <c r="D25" s="3"/>
      <c r="E25" s="3"/>
    </row>
    <row r="26" spans="1:5" ht="15.75">
      <c r="A26" s="9"/>
      <c r="B26" s="10"/>
      <c r="C26" s="3"/>
      <c r="D26" s="3"/>
      <c r="E26" s="3"/>
    </row>
    <row r="27" spans="1:5" ht="15.75">
      <c r="A27" s="9"/>
      <c r="B27" s="10"/>
      <c r="C27" s="3"/>
      <c r="D27" s="3"/>
      <c r="E27" s="3"/>
    </row>
    <row r="28" spans="1:5" ht="15.75">
      <c r="A28" s="9"/>
      <c r="B28" s="10"/>
      <c r="C28" s="3"/>
      <c r="D28" s="3"/>
      <c r="E28" s="3"/>
    </row>
    <row r="29" spans="1:5" ht="15.75">
      <c r="A29" s="9"/>
      <c r="B29" s="10"/>
      <c r="C29" s="3"/>
      <c r="D29" s="3"/>
      <c r="E29" s="3"/>
    </row>
    <row r="30" spans="1:5" ht="15.75">
      <c r="A30" s="9"/>
      <c r="B30" s="10"/>
      <c r="C30" s="3"/>
      <c r="D30" s="3"/>
      <c r="E30" s="3"/>
    </row>
    <row r="31" spans="1:5" ht="15.75">
      <c r="A31" s="9"/>
      <c r="B31" s="10"/>
      <c r="C31" s="3"/>
      <c r="D31" s="3"/>
      <c r="E31" s="3"/>
    </row>
  </sheetData>
  <sheetProtection/>
  <mergeCells count="10">
    <mergeCell ref="A11:E11"/>
    <mergeCell ref="D1:E1"/>
    <mergeCell ref="C2:E2"/>
    <mergeCell ref="C3:E3"/>
    <mergeCell ref="A6:E6"/>
    <mergeCell ref="A8:A9"/>
    <mergeCell ref="B8:B9"/>
    <mergeCell ref="C8:D8"/>
    <mergeCell ref="E8:E9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workbookViewId="0" topLeftCell="A1">
      <selection activeCell="D4" sqref="D4:E4"/>
    </sheetView>
  </sheetViews>
  <sheetFormatPr defaultColWidth="9.00390625" defaultRowHeight="12.75"/>
  <cols>
    <col min="1" max="1" width="33.75390625" style="0" customWidth="1"/>
    <col min="2" max="3" width="10.625" style="0" customWidth="1"/>
    <col min="4" max="4" width="13.875" style="0" customWidth="1"/>
    <col min="5" max="5" width="14.00390625" style="0" customWidth="1"/>
  </cols>
  <sheetData>
    <row r="1" spans="1:5" ht="15.75">
      <c r="A1" s="8"/>
      <c r="B1" s="3"/>
      <c r="C1" s="8"/>
      <c r="D1" s="142" t="s">
        <v>140</v>
      </c>
      <c r="E1" s="142"/>
    </row>
    <row r="2" spans="1:5" ht="15.75">
      <c r="A2" s="8"/>
      <c r="B2" s="3"/>
      <c r="C2" s="133" t="s">
        <v>95</v>
      </c>
      <c r="D2" s="133"/>
      <c r="E2" s="133"/>
    </row>
    <row r="3" spans="1:5" ht="15.75">
      <c r="A3" s="8"/>
      <c r="B3" s="3"/>
      <c r="C3" s="133" t="s">
        <v>96</v>
      </c>
      <c r="D3" s="133"/>
      <c r="E3" s="133"/>
    </row>
    <row r="4" spans="1:5" ht="15.75">
      <c r="A4" s="8"/>
      <c r="B4" s="3"/>
      <c r="C4" s="8"/>
      <c r="D4" s="133" t="s">
        <v>205</v>
      </c>
      <c r="E4" s="133"/>
    </row>
    <row r="5" spans="1:5" ht="15.75">
      <c r="A5" s="8"/>
      <c r="B5" s="3"/>
      <c r="C5" s="3"/>
      <c r="D5" s="3"/>
      <c r="E5" s="3"/>
    </row>
    <row r="6" spans="1:5" ht="57" customHeight="1">
      <c r="A6" s="143" t="s">
        <v>160</v>
      </c>
      <c r="B6" s="143"/>
      <c r="C6" s="143"/>
      <c r="D6" s="143"/>
      <c r="E6" s="143"/>
    </row>
    <row r="7" spans="1:5" ht="15.75">
      <c r="A7" s="31"/>
      <c r="B7" s="32"/>
      <c r="C7" s="33"/>
      <c r="D7" s="33"/>
      <c r="E7" s="34" t="s">
        <v>4</v>
      </c>
    </row>
    <row r="8" spans="1:5" ht="72" customHeight="1">
      <c r="A8" s="140" t="s">
        <v>5</v>
      </c>
      <c r="B8" s="140" t="s">
        <v>6</v>
      </c>
      <c r="C8" s="140" t="s">
        <v>7</v>
      </c>
      <c r="D8" s="140"/>
      <c r="E8" s="140"/>
    </row>
    <row r="9" spans="1:5" ht="71.25" customHeight="1">
      <c r="A9" s="140"/>
      <c r="B9" s="140"/>
      <c r="C9" s="41" t="s">
        <v>8</v>
      </c>
      <c r="D9" s="41" t="s">
        <v>9</v>
      </c>
      <c r="E9" s="140"/>
    </row>
    <row r="10" spans="1:5" ht="12.75">
      <c r="A10" s="44">
        <v>1</v>
      </c>
      <c r="B10" s="44">
        <v>2</v>
      </c>
      <c r="C10" s="44">
        <v>3</v>
      </c>
      <c r="D10" s="44">
        <v>4</v>
      </c>
      <c r="E10" s="44">
        <v>5</v>
      </c>
    </row>
    <row r="11" spans="1:5" ht="23.25" customHeight="1">
      <c r="A11" s="141" t="s">
        <v>10</v>
      </c>
      <c r="B11" s="141"/>
      <c r="C11" s="141"/>
      <c r="D11" s="141"/>
      <c r="E11" s="141"/>
    </row>
    <row r="12" spans="1:5" ht="16.5">
      <c r="A12" s="45" t="s">
        <v>87</v>
      </c>
      <c r="B12" s="46"/>
      <c r="C12" s="46"/>
      <c r="D12" s="46"/>
      <c r="E12" s="46"/>
    </row>
    <row r="13" spans="1:5" ht="57" customHeight="1">
      <c r="A13" s="45" t="s">
        <v>20</v>
      </c>
      <c r="B13" s="46">
        <v>66.6462</v>
      </c>
      <c r="C13" s="46">
        <v>5</v>
      </c>
      <c r="D13" s="46">
        <v>10</v>
      </c>
      <c r="E13" s="46">
        <f>SUM(B13:D13)</f>
        <v>81.6462</v>
      </c>
    </row>
    <row r="14" spans="1:5" ht="54" customHeight="1">
      <c r="A14" s="45" t="s">
        <v>21</v>
      </c>
      <c r="B14" s="46">
        <v>66.6462</v>
      </c>
      <c r="C14" s="46">
        <v>13</v>
      </c>
      <c r="D14" s="46">
        <v>2</v>
      </c>
      <c r="E14" s="46">
        <f>SUM(B14:D14)</f>
        <v>81.6462</v>
      </c>
    </row>
    <row r="15" spans="1:5" ht="66">
      <c r="A15" s="45" t="s">
        <v>11</v>
      </c>
      <c r="B15" s="46">
        <v>66.6462</v>
      </c>
      <c r="C15" s="46">
        <v>15</v>
      </c>
      <c r="D15" s="46" t="s">
        <v>34</v>
      </c>
      <c r="E15" s="46">
        <f>SUM(B15:D15)</f>
        <v>81.6462</v>
      </c>
    </row>
    <row r="16" spans="1:5" ht="15.75">
      <c r="A16" s="9"/>
      <c r="B16" s="10"/>
      <c r="C16" s="3"/>
      <c r="D16" s="3"/>
      <c r="E16" s="3"/>
    </row>
    <row r="17" spans="1:5" ht="15.75">
      <c r="A17" s="9"/>
      <c r="B17" s="10"/>
      <c r="C17" s="3"/>
      <c r="D17" s="3"/>
      <c r="E17" s="3"/>
    </row>
    <row r="18" spans="1:5" ht="15.75">
      <c r="A18" s="9"/>
      <c r="B18" s="10"/>
      <c r="C18" s="3"/>
      <c r="D18" s="3"/>
      <c r="E18" s="3"/>
    </row>
    <row r="19" spans="1:5" ht="15.75">
      <c r="A19" s="9"/>
      <c r="B19" s="10"/>
      <c r="C19" s="3"/>
      <c r="D19" s="3"/>
      <c r="E19" s="3"/>
    </row>
    <row r="20" spans="1:5" ht="15.75">
      <c r="A20" s="9"/>
      <c r="B20" s="10"/>
      <c r="C20" s="3"/>
      <c r="D20" s="3"/>
      <c r="E20" s="3"/>
    </row>
    <row r="21" spans="1:5" ht="15.75">
      <c r="A21" s="9"/>
      <c r="B21" s="10"/>
      <c r="C21" s="3"/>
      <c r="D21" s="3"/>
      <c r="E21" s="3"/>
    </row>
    <row r="22" spans="1:5" ht="15.75">
      <c r="A22" s="9"/>
      <c r="B22" s="10"/>
      <c r="C22" s="3"/>
      <c r="D22" s="3"/>
      <c r="E22" s="3"/>
    </row>
    <row r="23" spans="1:5" ht="15.75">
      <c r="A23" s="9"/>
      <c r="B23" s="10"/>
      <c r="C23" s="3"/>
      <c r="D23" s="3"/>
      <c r="E23" s="3"/>
    </row>
    <row r="24" spans="1:5" ht="15.75">
      <c r="A24" s="9"/>
      <c r="B24" s="10"/>
      <c r="C24" s="3"/>
      <c r="D24" s="3"/>
      <c r="E24" s="3"/>
    </row>
    <row r="25" spans="1:5" ht="15.75">
      <c r="A25" s="9"/>
      <c r="B25" s="10"/>
      <c r="C25" s="3"/>
      <c r="D25" s="3"/>
      <c r="E25" s="3"/>
    </row>
    <row r="26" spans="1:5" ht="15.75">
      <c r="A26" s="9"/>
      <c r="B26" s="10"/>
      <c r="C26" s="3"/>
      <c r="D26" s="3"/>
      <c r="E26" s="3"/>
    </row>
    <row r="27" spans="1:5" ht="15.75">
      <c r="A27" s="9"/>
      <c r="B27" s="10"/>
      <c r="C27" s="3"/>
      <c r="D27" s="3"/>
      <c r="E27" s="3"/>
    </row>
    <row r="28" spans="1:5" ht="15.75">
      <c r="A28" s="9"/>
      <c r="B28" s="10"/>
      <c r="C28" s="3"/>
      <c r="D28" s="3"/>
      <c r="E28" s="3"/>
    </row>
    <row r="29" spans="1:5" ht="15.75">
      <c r="A29" s="9"/>
      <c r="B29" s="10"/>
      <c r="C29" s="3"/>
      <c r="D29" s="3"/>
      <c r="E29" s="3"/>
    </row>
    <row r="30" spans="1:5" ht="15.75">
      <c r="A30" s="9"/>
      <c r="B30" s="10"/>
      <c r="C30" s="3"/>
      <c r="D30" s="3"/>
      <c r="E30" s="3"/>
    </row>
    <row r="31" spans="1:5" ht="15.75">
      <c r="A31" s="9"/>
      <c r="B31" s="10"/>
      <c r="C31" s="3"/>
      <c r="D31" s="3"/>
      <c r="E31" s="3"/>
    </row>
  </sheetData>
  <sheetProtection/>
  <mergeCells count="10">
    <mergeCell ref="A11:E11"/>
    <mergeCell ref="D1:E1"/>
    <mergeCell ref="C2:E2"/>
    <mergeCell ref="C3:E3"/>
    <mergeCell ref="D4:E4"/>
    <mergeCell ref="A6:E6"/>
    <mergeCell ref="A8:A9"/>
    <mergeCell ref="B8:B9"/>
    <mergeCell ref="C8:D8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31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L5" sqref="L5"/>
      <selection pane="topRight" activeCell="L5" sqref="L5"/>
      <selection pane="bottomLeft" activeCell="L5" sqref="L5"/>
      <selection pane="bottomRight" activeCell="D4" sqref="D4:E4"/>
    </sheetView>
  </sheetViews>
  <sheetFormatPr defaultColWidth="9.00390625" defaultRowHeight="12.75"/>
  <cols>
    <col min="1" max="1" width="33.75390625" style="0" customWidth="1"/>
    <col min="2" max="3" width="10.625" style="0" customWidth="1"/>
    <col min="4" max="4" width="13.875" style="0" customWidth="1"/>
    <col min="5" max="5" width="14.00390625" style="0" customWidth="1"/>
  </cols>
  <sheetData>
    <row r="1" spans="1:5" ht="15.75">
      <c r="A1" s="8"/>
      <c r="B1" s="3"/>
      <c r="C1" s="8"/>
      <c r="D1" s="142" t="s">
        <v>141</v>
      </c>
      <c r="E1" s="142"/>
    </row>
    <row r="2" spans="1:5" ht="15.75">
      <c r="A2" s="8"/>
      <c r="B2" s="3"/>
      <c r="C2" s="133" t="s">
        <v>95</v>
      </c>
      <c r="D2" s="133"/>
      <c r="E2" s="133"/>
    </row>
    <row r="3" spans="1:5" ht="15.75">
      <c r="A3" s="8"/>
      <c r="B3" s="3"/>
      <c r="C3" s="133" t="s">
        <v>96</v>
      </c>
      <c r="D3" s="133"/>
      <c r="E3" s="133"/>
    </row>
    <row r="4" spans="1:5" ht="15.75">
      <c r="A4" s="8"/>
      <c r="B4" s="3"/>
      <c r="C4" s="8"/>
      <c r="D4" s="133" t="s">
        <v>206</v>
      </c>
      <c r="E4" s="133"/>
    </row>
    <row r="5" spans="1:5" ht="15.75">
      <c r="A5" s="8"/>
      <c r="B5" s="3"/>
      <c r="C5" s="3"/>
      <c r="D5" s="3"/>
      <c r="E5" s="3"/>
    </row>
    <row r="6" spans="1:5" ht="80.25" customHeight="1">
      <c r="A6" s="143" t="s">
        <v>161</v>
      </c>
      <c r="B6" s="143"/>
      <c r="C6" s="143"/>
      <c r="D6" s="143"/>
      <c r="E6" s="143"/>
    </row>
    <row r="7" spans="1:5" ht="15.75">
      <c r="A7" s="31"/>
      <c r="B7" s="32"/>
      <c r="C7" s="33"/>
      <c r="D7" s="33"/>
      <c r="E7" s="34" t="s">
        <v>4</v>
      </c>
    </row>
    <row r="8" spans="1:5" ht="67.5" customHeight="1">
      <c r="A8" s="140" t="s">
        <v>5</v>
      </c>
      <c r="B8" s="140" t="s">
        <v>6</v>
      </c>
      <c r="C8" s="140" t="s">
        <v>7</v>
      </c>
      <c r="D8" s="140"/>
      <c r="E8" s="140"/>
    </row>
    <row r="9" spans="1:5" ht="72.75" customHeight="1">
      <c r="A9" s="140"/>
      <c r="B9" s="140"/>
      <c r="C9" s="41" t="s">
        <v>8</v>
      </c>
      <c r="D9" s="41" t="s">
        <v>9</v>
      </c>
      <c r="E9" s="140"/>
    </row>
    <row r="10" spans="1:5" s="12" customFormat="1" ht="11.25">
      <c r="A10" s="44">
        <v>1</v>
      </c>
      <c r="B10" s="44">
        <v>2</v>
      </c>
      <c r="C10" s="44">
        <v>3</v>
      </c>
      <c r="D10" s="44">
        <v>4</v>
      </c>
      <c r="E10" s="44">
        <v>5</v>
      </c>
    </row>
    <row r="11" spans="1:5" ht="21" customHeight="1">
      <c r="A11" s="141" t="s">
        <v>10</v>
      </c>
      <c r="B11" s="141"/>
      <c r="C11" s="141"/>
      <c r="D11" s="141"/>
      <c r="E11" s="141"/>
    </row>
    <row r="12" spans="1:5" ht="20.25" customHeight="1">
      <c r="A12" s="45" t="s">
        <v>87</v>
      </c>
      <c r="B12" s="46"/>
      <c r="C12" s="46"/>
      <c r="D12" s="46"/>
      <c r="E12" s="46"/>
    </row>
    <row r="13" spans="1:5" ht="49.5" customHeight="1">
      <c r="A13" s="45" t="s">
        <v>20</v>
      </c>
      <c r="B13" s="46">
        <v>62.4789</v>
      </c>
      <c r="C13" s="46">
        <v>5</v>
      </c>
      <c r="D13" s="46">
        <v>10</v>
      </c>
      <c r="E13" s="46">
        <f>SUM(B13:D13)</f>
        <v>77.47890000000001</v>
      </c>
    </row>
    <row r="14" spans="1:5" ht="49.5">
      <c r="A14" s="45" t="s">
        <v>21</v>
      </c>
      <c r="B14" s="46">
        <v>62.4789</v>
      </c>
      <c r="C14" s="46">
        <v>13</v>
      </c>
      <c r="D14" s="46">
        <v>2</v>
      </c>
      <c r="E14" s="46">
        <f>SUM(B14:D14)</f>
        <v>77.47890000000001</v>
      </c>
    </row>
    <row r="15" spans="1:5" ht="66">
      <c r="A15" s="45" t="s">
        <v>11</v>
      </c>
      <c r="B15" s="46">
        <v>62.4789</v>
      </c>
      <c r="C15" s="46">
        <v>15</v>
      </c>
      <c r="D15" s="46" t="s">
        <v>34</v>
      </c>
      <c r="E15" s="46">
        <f>SUM(B15:D15)</f>
        <v>77.47890000000001</v>
      </c>
    </row>
    <row r="16" spans="1:5" ht="15.75">
      <c r="A16" s="9"/>
      <c r="B16" s="10"/>
      <c r="C16" s="3"/>
      <c r="D16" s="3"/>
      <c r="E16" s="3"/>
    </row>
    <row r="17" spans="1:5" ht="15.75">
      <c r="A17" s="9"/>
      <c r="B17" s="10"/>
      <c r="C17" s="3"/>
      <c r="D17" s="3"/>
      <c r="E17" s="3"/>
    </row>
    <row r="18" spans="1:5" ht="15.75">
      <c r="A18" s="9"/>
      <c r="B18" s="10"/>
      <c r="C18" s="3"/>
      <c r="D18" s="3"/>
      <c r="E18" s="3"/>
    </row>
    <row r="19" spans="1:5" ht="15.75">
      <c r="A19" s="9"/>
      <c r="B19" s="10"/>
      <c r="C19" s="3"/>
      <c r="D19" s="3"/>
      <c r="E19" s="3"/>
    </row>
    <row r="20" spans="1:5" ht="15.75">
      <c r="A20" s="9"/>
      <c r="B20" s="10"/>
      <c r="C20" s="3"/>
      <c r="D20" s="3"/>
      <c r="E20" s="3"/>
    </row>
    <row r="21" spans="1:5" ht="15.75">
      <c r="A21" s="9"/>
      <c r="B21" s="10"/>
      <c r="C21" s="3"/>
      <c r="D21" s="3"/>
      <c r="E21" s="3"/>
    </row>
    <row r="22" spans="1:5" ht="15.75">
      <c r="A22" s="9"/>
      <c r="B22" s="10"/>
      <c r="C22" s="3"/>
      <c r="D22" s="3"/>
      <c r="E22" s="3"/>
    </row>
    <row r="23" spans="1:5" ht="15.75">
      <c r="A23" s="9"/>
      <c r="B23" s="10"/>
      <c r="C23" s="3"/>
      <c r="D23" s="3"/>
      <c r="E23" s="3"/>
    </row>
    <row r="24" spans="1:5" ht="15.75">
      <c r="A24" s="9"/>
      <c r="B24" s="10"/>
      <c r="C24" s="3"/>
      <c r="D24" s="3"/>
      <c r="E24" s="3"/>
    </row>
    <row r="25" spans="1:5" ht="15.75">
      <c r="A25" s="9"/>
      <c r="B25" s="10"/>
      <c r="C25" s="3"/>
      <c r="D25" s="3"/>
      <c r="E25" s="3"/>
    </row>
    <row r="26" spans="1:5" ht="15.75">
      <c r="A26" s="9"/>
      <c r="B26" s="10"/>
      <c r="C26" s="3"/>
      <c r="D26" s="3"/>
      <c r="E26" s="3"/>
    </row>
    <row r="27" spans="1:5" ht="15.75">
      <c r="A27" s="9"/>
      <c r="B27" s="10"/>
      <c r="C27" s="3"/>
      <c r="D27" s="3"/>
      <c r="E27" s="3"/>
    </row>
    <row r="28" spans="1:5" ht="15.75">
      <c r="A28" s="9"/>
      <c r="B28" s="10"/>
      <c r="C28" s="3"/>
      <c r="D28" s="3"/>
      <c r="E28" s="3"/>
    </row>
    <row r="29" spans="1:5" ht="15.75">
      <c r="A29" s="9"/>
      <c r="B29" s="10"/>
      <c r="C29" s="3"/>
      <c r="D29" s="3"/>
      <c r="E29" s="3"/>
    </row>
    <row r="30" spans="1:5" ht="15.75">
      <c r="A30" s="9"/>
      <c r="B30" s="10"/>
      <c r="C30" s="3"/>
      <c r="D30" s="3"/>
      <c r="E30" s="3"/>
    </row>
    <row r="31" spans="1:5" ht="15.75">
      <c r="A31" s="9"/>
      <c r="B31" s="10"/>
      <c r="C31" s="3"/>
      <c r="D31" s="3"/>
      <c r="E31" s="3"/>
    </row>
  </sheetData>
  <sheetProtection/>
  <mergeCells count="10">
    <mergeCell ref="A11:E11"/>
    <mergeCell ref="A8:A9"/>
    <mergeCell ref="D1:E1"/>
    <mergeCell ref="C2:E2"/>
    <mergeCell ref="C3:E3"/>
    <mergeCell ref="D4:E4"/>
    <mergeCell ref="A6:E6"/>
    <mergeCell ref="B8:B9"/>
    <mergeCell ref="C8:D8"/>
    <mergeCell ref="E8:E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80"/>
  <sheetViews>
    <sheetView view="pageBreakPreview" zoomScaleSheetLayoutView="100" zoomScalePageLayoutView="0" workbookViewId="0" topLeftCell="A1">
      <pane xSplit="1" ySplit="9" topLeftCell="B58" activePane="bottomRight" state="frozen"/>
      <selection pane="topLeft" activeCell="L5" sqref="L5"/>
      <selection pane="topRight" activeCell="L5" sqref="L5"/>
      <selection pane="bottomLeft" activeCell="L5" sqref="L5"/>
      <selection pane="bottomRight" activeCell="C4" sqref="C4:E4"/>
    </sheetView>
  </sheetViews>
  <sheetFormatPr defaultColWidth="9.00390625" defaultRowHeight="12.75"/>
  <cols>
    <col min="1" max="1" width="23.25390625" style="61" customWidth="1"/>
    <col min="2" max="2" width="9.125" style="15" customWidth="1"/>
    <col min="3" max="3" width="42.875" style="15" customWidth="1"/>
    <col min="4" max="4" width="15.00390625" style="62" hidden="1" customWidth="1"/>
    <col min="5" max="5" width="16.00390625" style="62" customWidth="1"/>
    <col min="6" max="6" width="14.75390625" style="62" hidden="1" customWidth="1"/>
    <col min="7" max="7" width="18.75390625" style="14" customWidth="1"/>
    <col min="8" max="16384" width="8.875" style="14" customWidth="1"/>
  </cols>
  <sheetData>
    <row r="1" spans="1:5" ht="15.75">
      <c r="A1" s="4"/>
      <c r="B1" s="2"/>
      <c r="C1" s="142" t="s">
        <v>198</v>
      </c>
      <c r="D1" s="144"/>
      <c r="E1" s="144"/>
    </row>
    <row r="2" spans="1:9" ht="15.75">
      <c r="A2" s="4"/>
      <c r="B2" s="2"/>
      <c r="C2" s="133" t="s">
        <v>95</v>
      </c>
      <c r="D2" s="133"/>
      <c r="E2" s="133"/>
      <c r="H2" s="92"/>
      <c r="I2" s="91" t="s">
        <v>163</v>
      </c>
    </row>
    <row r="3" spans="1:9" ht="15.75">
      <c r="A3" s="4"/>
      <c r="B3" s="2"/>
      <c r="C3" s="133" t="s">
        <v>96</v>
      </c>
      <c r="D3" s="133"/>
      <c r="E3" s="133"/>
      <c r="H3" s="133" t="s">
        <v>95</v>
      </c>
      <c r="I3" s="133"/>
    </row>
    <row r="4" spans="1:9" ht="13.5" customHeight="1">
      <c r="A4" s="4"/>
      <c r="B4" s="2"/>
      <c r="C4" s="133" t="s">
        <v>207</v>
      </c>
      <c r="D4" s="144"/>
      <c r="E4" s="144"/>
      <c r="H4" s="92"/>
      <c r="I4" s="91" t="s">
        <v>96</v>
      </c>
    </row>
    <row r="5" spans="1:9" ht="15.75">
      <c r="A5" s="4"/>
      <c r="B5" s="2"/>
      <c r="C5" s="2"/>
      <c r="D5" s="47"/>
      <c r="H5" s="133" t="s">
        <v>196</v>
      </c>
      <c r="I5" s="133"/>
    </row>
    <row r="6" spans="1:5" ht="20.25" customHeight="1">
      <c r="A6" s="145" t="s">
        <v>164</v>
      </c>
      <c r="B6" s="145"/>
      <c r="C6" s="145"/>
      <c r="D6" s="145"/>
      <c r="E6" s="146"/>
    </row>
    <row r="7" spans="1:6" ht="15" customHeight="1">
      <c r="A7" s="5"/>
      <c r="B7" s="118"/>
      <c r="C7" s="118"/>
      <c r="D7" s="47"/>
      <c r="E7" s="47" t="s">
        <v>165</v>
      </c>
      <c r="F7" s="47"/>
    </row>
    <row r="8" spans="1:6" ht="15" customHeight="1">
      <c r="A8" s="119" t="s">
        <v>15</v>
      </c>
      <c r="B8" s="119" t="s">
        <v>86</v>
      </c>
      <c r="C8" s="119"/>
      <c r="D8" s="120" t="s">
        <v>144</v>
      </c>
      <c r="E8" s="126" t="s">
        <v>199</v>
      </c>
      <c r="F8" s="116" t="s">
        <v>166</v>
      </c>
    </row>
    <row r="9" spans="1:6" ht="37.5" customHeight="1">
      <c r="A9" s="119"/>
      <c r="B9" s="119"/>
      <c r="C9" s="119"/>
      <c r="D9" s="120"/>
      <c r="E9" s="126"/>
      <c r="F9" s="116"/>
    </row>
    <row r="10" spans="1:7" ht="18.75" customHeight="1">
      <c r="A10" s="68" t="s">
        <v>29</v>
      </c>
      <c r="B10" s="117" t="s">
        <v>30</v>
      </c>
      <c r="C10" s="117"/>
      <c r="D10" s="48">
        <f>D11+D13+D15+D19+D21+D29+D31+D34+D38+D39</f>
        <v>238589.1</v>
      </c>
      <c r="E10" s="53">
        <f>E11+E13+E15+E19+E21+E29+E31+E34+E38+E39</f>
        <v>237692.1</v>
      </c>
      <c r="F10" s="53">
        <f>F11+F13+F15+F19+F21+F29+F31+F34+F38+F39</f>
        <v>-897</v>
      </c>
      <c r="G10" s="50"/>
    </row>
    <row r="11" spans="1:7" ht="15" customHeight="1">
      <c r="A11" s="68" t="s">
        <v>31</v>
      </c>
      <c r="B11" s="115" t="s">
        <v>32</v>
      </c>
      <c r="C11" s="115"/>
      <c r="D11" s="48">
        <f>SUM(D12)</f>
        <v>180614</v>
      </c>
      <c r="E11" s="53">
        <f>SUM(E12)</f>
        <v>181572</v>
      </c>
      <c r="F11" s="53">
        <f>SUM(F12)</f>
        <v>958</v>
      </c>
      <c r="G11" s="50"/>
    </row>
    <row r="12" spans="1:7" ht="15" customHeight="1">
      <c r="A12" s="67" t="s">
        <v>93</v>
      </c>
      <c r="B12" s="115" t="s">
        <v>33</v>
      </c>
      <c r="C12" s="115"/>
      <c r="D12" s="51">
        <v>180614</v>
      </c>
      <c r="E12" s="54">
        <v>181572</v>
      </c>
      <c r="F12" s="54">
        <f>E12-D12</f>
        <v>958</v>
      </c>
      <c r="G12" s="50"/>
    </row>
    <row r="13" spans="1:7" ht="45" customHeight="1">
      <c r="A13" s="68" t="s">
        <v>114</v>
      </c>
      <c r="B13" s="115" t="s">
        <v>115</v>
      </c>
      <c r="C13" s="115"/>
      <c r="D13" s="53">
        <f>SUM(D14)</f>
        <v>13353</v>
      </c>
      <c r="E13" s="53">
        <f>SUM(E14)</f>
        <v>14430</v>
      </c>
      <c r="F13" s="53">
        <f>SUM(F14)</f>
        <v>1077</v>
      </c>
      <c r="G13" s="50">
        <f>E12+E15+E19+E30</f>
        <v>196380</v>
      </c>
    </row>
    <row r="14" spans="1:6" ht="29.25" customHeight="1">
      <c r="A14" s="67" t="s">
        <v>112</v>
      </c>
      <c r="B14" s="115" t="s">
        <v>113</v>
      </c>
      <c r="C14" s="115"/>
      <c r="D14" s="51">
        <v>13353</v>
      </c>
      <c r="E14" s="54">
        <v>14430</v>
      </c>
      <c r="F14" s="54">
        <f>E14-D14</f>
        <v>1077</v>
      </c>
    </row>
    <row r="15" spans="1:6" ht="15" customHeight="1">
      <c r="A15" s="68" t="s">
        <v>35</v>
      </c>
      <c r="B15" s="115" t="s">
        <v>37</v>
      </c>
      <c r="C15" s="115"/>
      <c r="D15" s="53">
        <f>SUM(D16:D18)</f>
        <v>10661</v>
      </c>
      <c r="E15" s="53">
        <f>SUM(E16:E18)</f>
        <v>11308</v>
      </c>
      <c r="F15" s="53">
        <f>SUM(F16:F18)</f>
        <v>647</v>
      </c>
    </row>
    <row r="16" spans="1:6" ht="30" customHeight="1">
      <c r="A16" s="67" t="s">
        <v>97</v>
      </c>
      <c r="B16" s="115" t="s">
        <v>38</v>
      </c>
      <c r="C16" s="115"/>
      <c r="D16" s="51">
        <v>9431</v>
      </c>
      <c r="E16" s="54">
        <v>9894</v>
      </c>
      <c r="F16" s="54">
        <f>E16-D16</f>
        <v>463</v>
      </c>
    </row>
    <row r="17" spans="1:6" ht="22.5" customHeight="1">
      <c r="A17" s="36" t="s">
        <v>98</v>
      </c>
      <c r="B17" s="148" t="s">
        <v>39</v>
      </c>
      <c r="C17" s="148"/>
      <c r="D17" s="51">
        <v>1160</v>
      </c>
      <c r="E17" s="54">
        <v>1340</v>
      </c>
      <c r="F17" s="54">
        <f>E17-D17</f>
        <v>180</v>
      </c>
    </row>
    <row r="18" spans="1:6" ht="45" customHeight="1">
      <c r="A18" s="36" t="s">
        <v>116</v>
      </c>
      <c r="B18" s="148" t="s">
        <v>117</v>
      </c>
      <c r="C18" s="148"/>
      <c r="D18" s="51">
        <v>70</v>
      </c>
      <c r="E18" s="54">
        <v>74</v>
      </c>
      <c r="F18" s="54">
        <f>E18-D18</f>
        <v>4</v>
      </c>
    </row>
    <row r="19" spans="1:6" ht="15" customHeight="1">
      <c r="A19" s="131" t="s">
        <v>40</v>
      </c>
      <c r="B19" s="148" t="s">
        <v>41</v>
      </c>
      <c r="C19" s="148"/>
      <c r="D19" s="53">
        <f>SUM(D20:D20)</f>
        <v>3000</v>
      </c>
      <c r="E19" s="53">
        <f>SUM(E20:E20)</f>
        <v>3000</v>
      </c>
      <c r="F19" s="53">
        <f>SUM(F20:F20)</f>
        <v>0</v>
      </c>
    </row>
    <row r="20" spans="1:6" ht="40.5" customHeight="1">
      <c r="A20" s="13" t="s">
        <v>118</v>
      </c>
      <c r="B20" s="127" t="s">
        <v>14</v>
      </c>
      <c r="C20" s="127"/>
      <c r="D20" s="51">
        <f>2985+15</f>
        <v>3000</v>
      </c>
      <c r="E20" s="54">
        <v>3000</v>
      </c>
      <c r="F20" s="54">
        <f>E20-D20</f>
        <v>0</v>
      </c>
    </row>
    <row r="21" spans="1:6" ht="52.5" customHeight="1">
      <c r="A21" s="131" t="s">
        <v>42</v>
      </c>
      <c r="B21" s="148" t="s">
        <v>99</v>
      </c>
      <c r="C21" s="148"/>
      <c r="D21" s="53">
        <f>SUM(D22:D28)</f>
        <v>13197.1</v>
      </c>
      <c r="E21" s="53">
        <f>SUM(E22:E28)</f>
        <v>12597.1</v>
      </c>
      <c r="F21" s="53">
        <f>SUM(F22:F28)</f>
        <v>-600</v>
      </c>
    </row>
    <row r="22" spans="1:6" ht="96" customHeight="1">
      <c r="A22" s="36" t="s">
        <v>12</v>
      </c>
      <c r="B22" s="148" t="s">
        <v>130</v>
      </c>
      <c r="C22" s="148"/>
      <c r="D22" s="51">
        <v>2267.1</v>
      </c>
      <c r="E22" s="54">
        <v>2267.1</v>
      </c>
      <c r="F22" s="54">
        <f aca="true" t="shared" si="0" ref="F22:F28">E22-D22</f>
        <v>0</v>
      </c>
    </row>
    <row r="23" spans="1:6" ht="95.25" customHeight="1" hidden="1">
      <c r="A23" s="36" t="s">
        <v>13</v>
      </c>
      <c r="B23" s="148" t="s">
        <v>167</v>
      </c>
      <c r="C23" s="148"/>
      <c r="D23" s="51">
        <v>0</v>
      </c>
      <c r="E23" s="54"/>
      <c r="F23" s="54">
        <f t="shared" si="0"/>
        <v>0</v>
      </c>
    </row>
    <row r="24" spans="1:6" ht="84.75" customHeight="1">
      <c r="A24" s="36" t="s">
        <v>23</v>
      </c>
      <c r="B24" s="148" t="s">
        <v>168</v>
      </c>
      <c r="C24" s="148"/>
      <c r="D24" s="51">
        <v>7300</v>
      </c>
      <c r="E24" s="54">
        <v>7300</v>
      </c>
      <c r="F24" s="54">
        <f t="shared" si="0"/>
        <v>0</v>
      </c>
    </row>
    <row r="25" spans="1:6" ht="85.5" customHeight="1">
      <c r="A25" s="36" t="s">
        <v>74</v>
      </c>
      <c r="B25" s="148" t="s">
        <v>25</v>
      </c>
      <c r="C25" s="148"/>
      <c r="D25" s="51">
        <v>116</v>
      </c>
      <c r="E25" s="54">
        <v>116</v>
      </c>
      <c r="F25" s="54">
        <f t="shared" si="0"/>
        <v>0</v>
      </c>
    </row>
    <row r="26" spans="1:6" ht="84" customHeight="1">
      <c r="A26" s="36" t="s">
        <v>16</v>
      </c>
      <c r="B26" s="148" t="s">
        <v>100</v>
      </c>
      <c r="C26" s="148"/>
      <c r="D26" s="51">
        <v>3204</v>
      </c>
      <c r="E26" s="54">
        <v>2604</v>
      </c>
      <c r="F26" s="54">
        <f t="shared" si="0"/>
        <v>-600</v>
      </c>
    </row>
    <row r="27" spans="1:6" ht="59.25" customHeight="1" hidden="1">
      <c r="A27" s="36" t="s">
        <v>75</v>
      </c>
      <c r="B27" s="148" t="s">
        <v>17</v>
      </c>
      <c r="C27" s="148"/>
      <c r="D27" s="132">
        <v>0</v>
      </c>
      <c r="E27" s="54"/>
      <c r="F27" s="54">
        <f t="shared" si="0"/>
        <v>0</v>
      </c>
    </row>
    <row r="28" spans="1:6" ht="87" customHeight="1">
      <c r="A28" s="36" t="s">
        <v>18</v>
      </c>
      <c r="B28" s="148" t="s">
        <v>101</v>
      </c>
      <c r="C28" s="148"/>
      <c r="D28" s="51">
        <v>310</v>
      </c>
      <c r="E28" s="54">
        <v>310</v>
      </c>
      <c r="F28" s="54">
        <f t="shared" si="0"/>
        <v>0</v>
      </c>
    </row>
    <row r="29" spans="1:6" ht="31.5" customHeight="1">
      <c r="A29" s="131" t="s">
        <v>43</v>
      </c>
      <c r="B29" s="148" t="s">
        <v>44</v>
      </c>
      <c r="C29" s="148"/>
      <c r="D29" s="53">
        <f>SUM(D30)</f>
        <v>475</v>
      </c>
      <c r="E29" s="53">
        <f>SUM(E30)</f>
        <v>500</v>
      </c>
      <c r="F29" s="53">
        <f>SUM(F30)</f>
        <v>25</v>
      </c>
    </row>
    <row r="30" spans="1:6" ht="24" customHeight="1">
      <c r="A30" s="36" t="s">
        <v>94</v>
      </c>
      <c r="B30" s="148" t="s">
        <v>45</v>
      </c>
      <c r="C30" s="148"/>
      <c r="D30" s="51">
        <v>475</v>
      </c>
      <c r="E30" s="51">
        <v>500</v>
      </c>
      <c r="F30" s="54">
        <f>E30-D30</f>
        <v>25</v>
      </c>
    </row>
    <row r="31" spans="1:6" ht="31.5" customHeight="1">
      <c r="A31" s="131" t="s">
        <v>46</v>
      </c>
      <c r="B31" s="148" t="s">
        <v>47</v>
      </c>
      <c r="C31" s="148"/>
      <c r="D31" s="53">
        <f>SUM(D32:D33)</f>
        <v>1139</v>
      </c>
      <c r="E31" s="53">
        <f>SUM(E32:E33)</f>
        <v>1200</v>
      </c>
      <c r="F31" s="53">
        <f>SUM(F32:F33)</f>
        <v>61</v>
      </c>
    </row>
    <row r="32" spans="1:6" s="57" customFormat="1" ht="30" customHeight="1">
      <c r="A32" s="36" t="s">
        <v>102</v>
      </c>
      <c r="B32" s="148" t="s">
        <v>103</v>
      </c>
      <c r="C32" s="148"/>
      <c r="D32" s="51">
        <v>1139</v>
      </c>
      <c r="E32" s="54">
        <v>1200</v>
      </c>
      <c r="F32" s="54">
        <f>E32-D32</f>
        <v>61</v>
      </c>
    </row>
    <row r="33" spans="1:6" ht="0.75" customHeight="1" hidden="1">
      <c r="A33" s="36" t="s">
        <v>169</v>
      </c>
      <c r="B33" s="148" t="s">
        <v>170</v>
      </c>
      <c r="C33" s="148"/>
      <c r="D33" s="51"/>
      <c r="E33" s="54"/>
      <c r="F33" s="54"/>
    </row>
    <row r="34" spans="1:6" ht="36" customHeight="1">
      <c r="A34" s="131" t="s">
        <v>48</v>
      </c>
      <c r="B34" s="148" t="s">
        <v>49</v>
      </c>
      <c r="C34" s="148"/>
      <c r="D34" s="53">
        <f>SUM(D35:D37)</f>
        <v>15326</v>
      </c>
      <c r="E34" s="53">
        <f>SUM(E35:E37)</f>
        <v>13050</v>
      </c>
      <c r="F34" s="53">
        <f>SUM(F35:F37)</f>
        <v>-2276</v>
      </c>
    </row>
    <row r="35" spans="1:6" ht="87" customHeight="1">
      <c r="A35" s="36" t="s">
        <v>104</v>
      </c>
      <c r="B35" s="148" t="s">
        <v>111</v>
      </c>
      <c r="C35" s="148"/>
      <c r="D35" s="51">
        <v>12994</v>
      </c>
      <c r="E35" s="54">
        <v>10800</v>
      </c>
      <c r="F35" s="54">
        <f>E35-D35</f>
        <v>-2194</v>
      </c>
    </row>
    <row r="36" spans="1:6" ht="48" customHeight="1">
      <c r="A36" s="13" t="s">
        <v>133</v>
      </c>
      <c r="B36" s="148" t="s">
        <v>145</v>
      </c>
      <c r="C36" s="148"/>
      <c r="D36" s="51">
        <v>250</v>
      </c>
      <c r="E36" s="54">
        <v>250</v>
      </c>
      <c r="F36" s="54">
        <f>E36-D36</f>
        <v>0</v>
      </c>
    </row>
    <row r="37" spans="1:6" ht="57" customHeight="1">
      <c r="A37" s="13" t="s">
        <v>143</v>
      </c>
      <c r="B37" s="148" t="s">
        <v>142</v>
      </c>
      <c r="C37" s="148"/>
      <c r="D37" s="51">
        <v>2082</v>
      </c>
      <c r="E37" s="54">
        <v>2000</v>
      </c>
      <c r="F37" s="54">
        <f>E37-D37</f>
        <v>-82</v>
      </c>
    </row>
    <row r="38" spans="1:6" ht="19.5" customHeight="1">
      <c r="A38" s="131" t="s">
        <v>50</v>
      </c>
      <c r="B38" s="148" t="s">
        <v>51</v>
      </c>
      <c r="C38" s="148"/>
      <c r="D38" s="53">
        <v>824</v>
      </c>
      <c r="E38" s="58">
        <v>35</v>
      </c>
      <c r="F38" s="58">
        <f>E38-D38</f>
        <v>-789</v>
      </c>
    </row>
    <row r="39" spans="1:6" ht="31.5" customHeight="1">
      <c r="A39" s="131" t="s">
        <v>76</v>
      </c>
      <c r="B39" s="148" t="s">
        <v>77</v>
      </c>
      <c r="C39" s="148"/>
      <c r="D39" s="53">
        <f>SUM(D40)</f>
        <v>0</v>
      </c>
      <c r="E39" s="53">
        <f>SUM(E40)</f>
        <v>0</v>
      </c>
      <c r="F39" s="53">
        <f>SUM(F40)</f>
        <v>0</v>
      </c>
    </row>
    <row r="40" spans="1:6" ht="27" customHeight="1" hidden="1">
      <c r="A40" s="13" t="s">
        <v>78</v>
      </c>
      <c r="B40" s="148" t="s">
        <v>79</v>
      </c>
      <c r="C40" s="148"/>
      <c r="D40" s="51">
        <v>0</v>
      </c>
      <c r="E40" s="54"/>
      <c r="F40" s="54"/>
    </row>
    <row r="41" spans="1:6" ht="32.25" customHeight="1">
      <c r="A41" s="131" t="s">
        <v>52</v>
      </c>
      <c r="B41" s="125" t="s">
        <v>195</v>
      </c>
      <c r="C41" s="125"/>
      <c r="D41" s="53">
        <f>D42</f>
        <v>300010.0490099999</v>
      </c>
      <c r="E41" s="53">
        <f>E42</f>
        <v>312712.12905999995</v>
      </c>
      <c r="F41" s="53">
        <f>F42</f>
        <v>12702.080050000048</v>
      </c>
    </row>
    <row r="42" spans="1:7" ht="33" customHeight="1">
      <c r="A42" s="36" t="s">
        <v>53</v>
      </c>
      <c r="B42" s="148" t="s">
        <v>194</v>
      </c>
      <c r="C42" s="148"/>
      <c r="D42" s="53">
        <f>D43+D46+D52+D75</f>
        <v>300010.0490099999</v>
      </c>
      <c r="E42" s="53">
        <f>E43+E46+E52+E75</f>
        <v>312712.12905999995</v>
      </c>
      <c r="F42" s="58">
        <f>E42-D42</f>
        <v>12702.080050000048</v>
      </c>
      <c r="G42" s="50">
        <f>F43+F46+F52+F75</f>
        <v>12702.08005</v>
      </c>
    </row>
    <row r="43" spans="1:7" ht="31.5" customHeight="1">
      <c r="A43" s="131" t="s">
        <v>146</v>
      </c>
      <c r="B43" s="125" t="s">
        <v>54</v>
      </c>
      <c r="C43" s="125"/>
      <c r="D43" s="53">
        <f>D45</f>
        <v>5646.333</v>
      </c>
      <c r="E43" s="53">
        <f>E45</f>
        <v>9514.54167</v>
      </c>
      <c r="F43" s="53">
        <f>E43-D43</f>
        <v>3868.208670000001</v>
      </c>
      <c r="G43" s="50"/>
    </row>
    <row r="44" spans="1:6" ht="43.5" customHeight="1" hidden="1">
      <c r="A44" s="36" t="s">
        <v>119</v>
      </c>
      <c r="B44" s="148" t="s">
        <v>19</v>
      </c>
      <c r="C44" s="148"/>
      <c r="D44" s="51"/>
      <c r="E44" s="54"/>
      <c r="F44" s="54">
        <f>E44-D44</f>
        <v>0</v>
      </c>
    </row>
    <row r="45" spans="1:6" ht="30" customHeight="1">
      <c r="A45" s="36" t="s">
        <v>147</v>
      </c>
      <c r="B45" s="148" t="s">
        <v>83</v>
      </c>
      <c r="C45" s="148"/>
      <c r="D45" s="51">
        <v>5646.333</v>
      </c>
      <c r="E45" s="54">
        <v>9514.54167</v>
      </c>
      <c r="F45" s="52">
        <f>E45-D45</f>
        <v>3868.208670000001</v>
      </c>
    </row>
    <row r="46" spans="1:7" ht="33" customHeight="1">
      <c r="A46" s="89" t="s">
        <v>125</v>
      </c>
      <c r="B46" s="126" t="s">
        <v>36</v>
      </c>
      <c r="C46" s="126"/>
      <c r="D46" s="53">
        <f>D47+D51+D48</f>
        <v>20148.65097</v>
      </c>
      <c r="E46" s="53">
        <f>SUM(E47:E51)</f>
        <v>9683.974149999998</v>
      </c>
      <c r="F46" s="53">
        <f>SUM(F47:F51)</f>
        <v>-10464.676820000002</v>
      </c>
      <c r="G46" s="50"/>
    </row>
    <row r="47" spans="1:6" ht="67.5" customHeight="1">
      <c r="A47" s="13" t="s">
        <v>171</v>
      </c>
      <c r="B47" s="148" t="s">
        <v>172</v>
      </c>
      <c r="C47" s="148"/>
      <c r="D47" s="51">
        <v>19172.235</v>
      </c>
      <c r="E47" s="51">
        <v>597.5</v>
      </c>
      <c r="F47" s="52">
        <f>E47-D47</f>
        <v>-18574.735</v>
      </c>
    </row>
    <row r="48" spans="1:6" ht="76.5" customHeight="1">
      <c r="A48" s="13" t="s">
        <v>173</v>
      </c>
      <c r="B48" s="148" t="s">
        <v>174</v>
      </c>
      <c r="C48" s="148"/>
      <c r="D48" s="51">
        <v>825</v>
      </c>
      <c r="E48" s="51">
        <v>825</v>
      </c>
      <c r="F48" s="52">
        <f>E48-D48</f>
        <v>0</v>
      </c>
    </row>
    <row r="49" spans="1:6" ht="57" customHeight="1">
      <c r="A49" s="13" t="s">
        <v>171</v>
      </c>
      <c r="B49" s="122" t="s">
        <v>193</v>
      </c>
      <c r="C49" s="123"/>
      <c r="D49" s="51">
        <v>0</v>
      </c>
      <c r="E49" s="51">
        <v>1182.227</v>
      </c>
      <c r="F49" s="52">
        <f>E49-D49</f>
        <v>1182.227</v>
      </c>
    </row>
    <row r="50" spans="1:6" ht="57.75" customHeight="1">
      <c r="A50" s="13" t="s">
        <v>171</v>
      </c>
      <c r="B50" s="122" t="s">
        <v>192</v>
      </c>
      <c r="C50" s="123"/>
      <c r="D50" s="51">
        <v>0</v>
      </c>
      <c r="E50" s="51">
        <v>6930</v>
      </c>
      <c r="F50" s="52">
        <f>E50-D50</f>
        <v>6930</v>
      </c>
    </row>
    <row r="51" spans="1:6" ht="58.5" customHeight="1">
      <c r="A51" s="13" t="s">
        <v>171</v>
      </c>
      <c r="B51" s="148" t="s">
        <v>191</v>
      </c>
      <c r="C51" s="148"/>
      <c r="D51" s="51">
        <v>151.41597</v>
      </c>
      <c r="E51" s="51">
        <v>149.24715</v>
      </c>
      <c r="F51" s="52">
        <f>E51-D51</f>
        <v>-2.1688199999999824</v>
      </c>
    </row>
    <row r="52" spans="1:6" ht="46.5" customHeight="1">
      <c r="A52" s="131" t="s">
        <v>148</v>
      </c>
      <c r="B52" s="125" t="s">
        <v>92</v>
      </c>
      <c r="C52" s="125"/>
      <c r="D52" s="53">
        <f>D53+D54+D55+D56+D74</f>
        <v>269953.4650399999</v>
      </c>
      <c r="E52" s="53">
        <f>E53+E54+E55+E56+E74</f>
        <v>289217.51324</v>
      </c>
      <c r="F52" s="53">
        <f>F53+F54+F55+F56+F74</f>
        <v>19264.0482</v>
      </c>
    </row>
    <row r="53" spans="1:6" ht="39" customHeight="1">
      <c r="A53" s="36" t="s">
        <v>149</v>
      </c>
      <c r="B53" s="148" t="s">
        <v>122</v>
      </c>
      <c r="C53" s="148"/>
      <c r="D53" s="51">
        <v>1591.06</v>
      </c>
      <c r="E53" s="51">
        <v>1798.09</v>
      </c>
      <c r="F53" s="54">
        <f>E53-D53</f>
        <v>207.02999999999997</v>
      </c>
    </row>
    <row r="54" spans="1:6" ht="48" customHeight="1">
      <c r="A54" s="36" t="s">
        <v>150</v>
      </c>
      <c r="B54" s="148" t="s">
        <v>105</v>
      </c>
      <c r="C54" s="148"/>
      <c r="D54" s="51">
        <v>1707.78</v>
      </c>
      <c r="E54" s="51">
        <v>1895.964</v>
      </c>
      <c r="F54" s="54">
        <f>E54-D54</f>
        <v>188.18399999999997</v>
      </c>
    </row>
    <row r="55" spans="1:6" ht="48.75" customHeight="1">
      <c r="A55" s="36" t="s">
        <v>151</v>
      </c>
      <c r="B55" s="148" t="s">
        <v>82</v>
      </c>
      <c r="C55" s="148"/>
      <c r="D55" s="51">
        <v>17.437</v>
      </c>
      <c r="E55" s="51">
        <v>17.047</v>
      </c>
      <c r="F55" s="54">
        <f>E55-D55</f>
        <v>-0.39000000000000057</v>
      </c>
    </row>
    <row r="56" spans="1:6" s="39" customFormat="1" ht="48.75" customHeight="1">
      <c r="A56" s="59" t="s">
        <v>152</v>
      </c>
      <c r="B56" s="124" t="s">
        <v>28</v>
      </c>
      <c r="C56" s="124"/>
      <c r="D56" s="60">
        <f>D57+D58+D59+D60+D61+D62+D63+D64+D65+D66+D67+D68++D69+D70+D71+D72+D73</f>
        <v>261989.86503999995</v>
      </c>
      <c r="E56" s="60">
        <f>E57+E58+E59+E60+E61+E62+E63+E64+E65+E66+E67+E68++E69+E70+E71+E72+E73</f>
        <v>280859.08924</v>
      </c>
      <c r="F56" s="90">
        <f>F57+F58+F59+F60+F61+F62+F63+F64+F65+F66+F67+F68++F69+F70+F71+F72+F73</f>
        <v>18869.2242</v>
      </c>
    </row>
    <row r="57" spans="1:6" ht="76.5" customHeight="1">
      <c r="A57" s="36" t="s">
        <v>152</v>
      </c>
      <c r="B57" s="148" t="s">
        <v>106</v>
      </c>
      <c r="C57" s="148"/>
      <c r="D57" s="51">
        <v>156357.937</v>
      </c>
      <c r="E57" s="51">
        <v>156357.937</v>
      </c>
      <c r="F57" s="54">
        <f aca="true" t="shared" si="1" ref="F57:F74">E57-D57</f>
        <v>0</v>
      </c>
    </row>
    <row r="58" spans="1:6" ht="82.5" customHeight="1">
      <c r="A58" s="36" t="s">
        <v>152</v>
      </c>
      <c r="B58" s="148" t="s">
        <v>175</v>
      </c>
      <c r="C58" s="148"/>
      <c r="D58" s="51">
        <v>13848.602</v>
      </c>
      <c r="E58" s="51">
        <v>13848.602</v>
      </c>
      <c r="F58" s="54">
        <f t="shared" si="1"/>
        <v>0</v>
      </c>
    </row>
    <row r="59" spans="1:6" ht="73.5" customHeight="1">
      <c r="A59" s="36" t="s">
        <v>152</v>
      </c>
      <c r="B59" s="148" t="s">
        <v>66</v>
      </c>
      <c r="C59" s="148"/>
      <c r="D59" s="51">
        <v>1157.09</v>
      </c>
      <c r="E59" s="51">
        <v>1167.127</v>
      </c>
      <c r="F59" s="54">
        <f t="shared" si="1"/>
        <v>10.037000000000035</v>
      </c>
    </row>
    <row r="60" spans="1:6" ht="84.75" customHeight="1">
      <c r="A60" s="36" t="s">
        <v>152</v>
      </c>
      <c r="B60" s="148" t="s">
        <v>107</v>
      </c>
      <c r="C60" s="148"/>
      <c r="D60" s="51">
        <v>48045.528</v>
      </c>
      <c r="E60" s="51">
        <v>48045.528</v>
      </c>
      <c r="F60" s="54">
        <f t="shared" si="1"/>
        <v>0</v>
      </c>
    </row>
    <row r="61" spans="1:6" ht="75" customHeight="1">
      <c r="A61" s="36" t="s">
        <v>152</v>
      </c>
      <c r="B61" s="148" t="s">
        <v>108</v>
      </c>
      <c r="C61" s="148"/>
      <c r="D61" s="51">
        <v>3064.058</v>
      </c>
      <c r="E61" s="51">
        <v>3064.058</v>
      </c>
      <c r="F61" s="54">
        <f t="shared" si="1"/>
        <v>0</v>
      </c>
    </row>
    <row r="62" spans="1:6" ht="63.75" customHeight="1">
      <c r="A62" s="36" t="s">
        <v>152</v>
      </c>
      <c r="B62" s="148" t="s">
        <v>109</v>
      </c>
      <c r="C62" s="148"/>
      <c r="D62" s="51">
        <v>768.474</v>
      </c>
      <c r="E62" s="51">
        <v>774.981</v>
      </c>
      <c r="F62" s="54">
        <f t="shared" si="1"/>
        <v>6.506999999999948</v>
      </c>
    </row>
    <row r="63" spans="1:6" ht="66" customHeight="1">
      <c r="A63" s="36" t="s">
        <v>152</v>
      </c>
      <c r="B63" s="148" t="s">
        <v>110</v>
      </c>
      <c r="C63" s="148"/>
      <c r="D63" s="51">
        <v>740.504</v>
      </c>
      <c r="E63" s="51">
        <v>746.896</v>
      </c>
      <c r="F63" s="54">
        <f t="shared" si="1"/>
        <v>6.391999999999939</v>
      </c>
    </row>
    <row r="64" spans="1:6" ht="74.25" customHeight="1">
      <c r="A64" s="36" t="s">
        <v>152</v>
      </c>
      <c r="B64" s="148" t="s">
        <v>67</v>
      </c>
      <c r="C64" s="148"/>
      <c r="D64" s="51">
        <v>11501.934</v>
      </c>
      <c r="E64" s="51">
        <v>11501.934</v>
      </c>
      <c r="F64" s="54">
        <f t="shared" si="1"/>
        <v>0</v>
      </c>
    </row>
    <row r="65" spans="1:6" ht="64.5" customHeight="1" hidden="1">
      <c r="A65" s="36"/>
      <c r="B65" s="148"/>
      <c r="C65" s="148"/>
      <c r="D65" s="51"/>
      <c r="E65" s="54"/>
      <c r="F65" s="54">
        <f t="shared" si="1"/>
        <v>0</v>
      </c>
    </row>
    <row r="66" spans="1:6" ht="65.25" customHeight="1">
      <c r="A66" s="36" t="s">
        <v>152</v>
      </c>
      <c r="B66" s="148" t="s">
        <v>90</v>
      </c>
      <c r="C66" s="148"/>
      <c r="D66" s="51">
        <v>1.69524</v>
      </c>
      <c r="E66" s="51">
        <v>1.69524</v>
      </c>
      <c r="F66" s="54">
        <f t="shared" si="1"/>
        <v>0</v>
      </c>
    </row>
    <row r="67" spans="1:6" ht="93.75" customHeight="1">
      <c r="A67" s="36" t="s">
        <v>152</v>
      </c>
      <c r="B67" s="148" t="s">
        <v>135</v>
      </c>
      <c r="C67" s="148"/>
      <c r="D67" s="51">
        <v>316.235</v>
      </c>
      <c r="E67" s="51">
        <v>316.235</v>
      </c>
      <c r="F67" s="54">
        <f t="shared" si="1"/>
        <v>0</v>
      </c>
    </row>
    <row r="68" spans="1:6" ht="65.25" customHeight="1">
      <c r="A68" s="36" t="s">
        <v>176</v>
      </c>
      <c r="B68" s="148" t="s">
        <v>177</v>
      </c>
      <c r="C68" s="148"/>
      <c r="D68" s="51">
        <v>1804.088</v>
      </c>
      <c r="E68" s="51">
        <v>1819.318</v>
      </c>
      <c r="F68" s="54">
        <f t="shared" si="1"/>
        <v>15.230000000000018</v>
      </c>
    </row>
    <row r="69" spans="1:6" ht="84.75" customHeight="1">
      <c r="A69" s="36" t="s">
        <v>176</v>
      </c>
      <c r="B69" s="122" t="s">
        <v>190</v>
      </c>
      <c r="C69" s="123"/>
      <c r="D69" s="51">
        <v>0</v>
      </c>
      <c r="E69" s="51">
        <v>18092.018</v>
      </c>
      <c r="F69" s="54">
        <f t="shared" si="1"/>
        <v>18092.018</v>
      </c>
    </row>
    <row r="70" spans="1:6" ht="71.25" customHeight="1">
      <c r="A70" s="36" t="s">
        <v>176</v>
      </c>
      <c r="B70" s="122" t="s">
        <v>189</v>
      </c>
      <c r="C70" s="123"/>
      <c r="D70" s="51">
        <v>0</v>
      </c>
      <c r="E70" s="51">
        <v>500.835</v>
      </c>
      <c r="F70" s="54">
        <f t="shared" si="1"/>
        <v>500.835</v>
      </c>
    </row>
    <row r="71" spans="1:6" ht="72.75" customHeight="1">
      <c r="A71" s="36" t="s">
        <v>176</v>
      </c>
      <c r="B71" s="148" t="s">
        <v>178</v>
      </c>
      <c r="C71" s="148"/>
      <c r="D71" s="51">
        <v>2375</v>
      </c>
      <c r="E71" s="51">
        <v>2375</v>
      </c>
      <c r="F71" s="54">
        <f t="shared" si="1"/>
        <v>0</v>
      </c>
    </row>
    <row r="72" spans="1:6" ht="54" customHeight="1">
      <c r="A72" s="36" t="s">
        <v>152</v>
      </c>
      <c r="B72" s="148" t="s">
        <v>179</v>
      </c>
      <c r="C72" s="148"/>
      <c r="D72" s="51">
        <v>22005.4968</v>
      </c>
      <c r="E72" s="51">
        <v>22243.702</v>
      </c>
      <c r="F72" s="54">
        <f t="shared" si="1"/>
        <v>238.20520000000033</v>
      </c>
    </row>
    <row r="73" spans="1:6" ht="108" customHeight="1">
      <c r="A73" s="36" t="s">
        <v>152</v>
      </c>
      <c r="B73" s="148" t="s">
        <v>180</v>
      </c>
      <c r="C73" s="148"/>
      <c r="D73" s="51">
        <v>3.223</v>
      </c>
      <c r="E73" s="51">
        <v>3.223</v>
      </c>
      <c r="F73" s="54">
        <f t="shared" si="1"/>
        <v>0</v>
      </c>
    </row>
    <row r="74" spans="1:6" ht="103.5" customHeight="1">
      <c r="A74" s="36" t="s">
        <v>153</v>
      </c>
      <c r="B74" s="148" t="s">
        <v>73</v>
      </c>
      <c r="C74" s="148"/>
      <c r="D74" s="51">
        <v>4647.323</v>
      </c>
      <c r="E74" s="51">
        <v>4647.323</v>
      </c>
      <c r="F74" s="54">
        <f t="shared" si="1"/>
        <v>0</v>
      </c>
    </row>
    <row r="75" spans="1:6" ht="18.75" customHeight="1">
      <c r="A75" s="131" t="s">
        <v>154</v>
      </c>
      <c r="B75" s="149" t="s">
        <v>188</v>
      </c>
      <c r="C75" s="150"/>
      <c r="D75" s="53">
        <f>D76</f>
        <v>4261.6</v>
      </c>
      <c r="E75" s="53">
        <f>E76</f>
        <v>4296.1</v>
      </c>
      <c r="F75" s="49">
        <f>F76</f>
        <v>34.5</v>
      </c>
    </row>
    <row r="76" spans="1:6" ht="76.5" customHeight="1">
      <c r="A76" s="13" t="s">
        <v>155</v>
      </c>
      <c r="B76" s="151" t="s">
        <v>129</v>
      </c>
      <c r="C76" s="151"/>
      <c r="D76" s="51">
        <v>4261.6</v>
      </c>
      <c r="E76" s="51">
        <f>1820+2476.1</f>
        <v>4296.1</v>
      </c>
      <c r="F76" s="52">
        <f>E76-D76</f>
        <v>34.5</v>
      </c>
    </row>
    <row r="77" spans="1:6" ht="15" customHeight="1" hidden="1">
      <c r="A77" s="13" t="s">
        <v>126</v>
      </c>
      <c r="B77" s="151" t="s">
        <v>81</v>
      </c>
      <c r="C77" s="151"/>
      <c r="D77" s="51">
        <v>0</v>
      </c>
      <c r="E77" s="54"/>
      <c r="F77" s="54"/>
    </row>
    <row r="78" spans="1:6" ht="15" customHeight="1" hidden="1">
      <c r="A78" s="13" t="s">
        <v>127</v>
      </c>
      <c r="B78" s="148" t="s">
        <v>91</v>
      </c>
      <c r="C78" s="148"/>
      <c r="D78" s="51">
        <v>0</v>
      </c>
      <c r="E78" s="54"/>
      <c r="F78" s="54"/>
    </row>
    <row r="79" spans="1:6" ht="15" customHeight="1" hidden="1">
      <c r="A79" s="13" t="s">
        <v>128</v>
      </c>
      <c r="B79" s="148" t="s">
        <v>72</v>
      </c>
      <c r="C79" s="148"/>
      <c r="D79" s="51"/>
      <c r="E79" s="54"/>
      <c r="F79" s="54"/>
    </row>
    <row r="80" spans="1:7" ht="15">
      <c r="A80" s="36"/>
      <c r="B80" s="147" t="s">
        <v>56</v>
      </c>
      <c r="C80" s="147"/>
      <c r="D80" s="53">
        <f>D10+D41</f>
        <v>538599.1490099999</v>
      </c>
      <c r="E80" s="53">
        <f>E10+E41</f>
        <v>550404.2290599999</v>
      </c>
      <c r="F80" s="53">
        <f>F10+F41</f>
        <v>11805.080050000048</v>
      </c>
      <c r="G80" s="50"/>
    </row>
  </sheetData>
  <sheetProtection/>
  <mergeCells count="84">
    <mergeCell ref="H3:I3"/>
    <mergeCell ref="H5:I5"/>
    <mergeCell ref="B7:C7"/>
    <mergeCell ref="A8:A9"/>
    <mergeCell ref="B8:C9"/>
    <mergeCell ref="D8:D9"/>
    <mergeCell ref="B18:C18"/>
    <mergeCell ref="B19:C19"/>
    <mergeCell ref="E8:E9"/>
    <mergeCell ref="F8:F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54:C54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0:C70"/>
    <mergeCell ref="B71:C71"/>
    <mergeCell ref="B72:C72"/>
    <mergeCell ref="B73:C73"/>
    <mergeCell ref="A6:E6"/>
    <mergeCell ref="B80:C80"/>
    <mergeCell ref="B74:C74"/>
    <mergeCell ref="B75:C75"/>
    <mergeCell ref="B76:C76"/>
    <mergeCell ref="B77:C77"/>
    <mergeCell ref="B78:C78"/>
    <mergeCell ref="B79:C79"/>
    <mergeCell ref="B68:C68"/>
    <mergeCell ref="B69:C69"/>
    <mergeCell ref="C2:E2"/>
    <mergeCell ref="C3:E3"/>
    <mergeCell ref="C1:E1"/>
    <mergeCell ref="C4:E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82"/>
  <sheetViews>
    <sheetView tabSelected="1" view="pageBreakPreview" zoomScaleSheetLayoutView="100" workbookViewId="0" topLeftCell="A1">
      <selection activeCell="F4" sqref="F4:H4"/>
    </sheetView>
  </sheetViews>
  <sheetFormatPr defaultColWidth="9.00390625" defaultRowHeight="12.75"/>
  <cols>
    <col min="1" max="1" width="24.00390625" style="6" customWidth="1"/>
    <col min="2" max="2" width="9.125" style="15" customWidth="1"/>
    <col min="3" max="3" width="51.625" style="15" customWidth="1"/>
    <col min="4" max="5" width="16.00390625" style="95" hidden="1" customWidth="1"/>
    <col min="6" max="6" width="16.75390625" style="62" customWidth="1"/>
    <col min="7" max="7" width="15.625" style="62" hidden="1" customWidth="1"/>
    <col min="8" max="8" width="16.75390625" style="62" customWidth="1"/>
    <col min="9" max="9" width="17.75390625" style="93" hidden="1" customWidth="1"/>
    <col min="10" max="11" width="13.25390625" style="0" bestFit="1" customWidth="1"/>
  </cols>
  <sheetData>
    <row r="1" spans="1:8" ht="15.75">
      <c r="A1" s="4"/>
      <c r="B1" s="2"/>
      <c r="C1" s="114"/>
      <c r="D1" s="173" t="s">
        <v>197</v>
      </c>
      <c r="E1" s="173"/>
      <c r="F1" s="142" t="s">
        <v>163</v>
      </c>
      <c r="G1" s="144"/>
      <c r="H1" s="144"/>
    </row>
    <row r="2" spans="1:8" ht="15.75">
      <c r="A2" s="4"/>
      <c r="B2" s="2"/>
      <c r="C2" s="133"/>
      <c r="D2" s="133"/>
      <c r="E2" s="133"/>
      <c r="F2" s="133" t="s">
        <v>95</v>
      </c>
      <c r="G2" s="133"/>
      <c r="H2" s="133"/>
    </row>
    <row r="3" spans="1:8" ht="15.75">
      <c r="A3" s="4"/>
      <c r="B3" s="2"/>
      <c r="C3" s="174"/>
      <c r="D3" s="174"/>
      <c r="E3" s="174"/>
      <c r="F3" s="133" t="s">
        <v>96</v>
      </c>
      <c r="G3" s="133"/>
      <c r="H3" s="133"/>
    </row>
    <row r="4" spans="1:8" ht="13.5" customHeight="1">
      <c r="A4" s="4"/>
      <c r="B4" s="2"/>
      <c r="C4" s="133"/>
      <c r="D4" s="133"/>
      <c r="E4" s="133"/>
      <c r="F4" s="133" t="s">
        <v>208</v>
      </c>
      <c r="G4" s="144"/>
      <c r="H4" s="144"/>
    </row>
    <row r="5" spans="1:5" ht="15.75">
      <c r="A5" s="4"/>
      <c r="B5" s="2"/>
      <c r="C5" s="2"/>
      <c r="D5" s="113"/>
      <c r="E5" s="113"/>
    </row>
    <row r="6" spans="1:11" ht="20.25" customHeight="1">
      <c r="A6" s="121" t="s">
        <v>181</v>
      </c>
      <c r="B6" s="121"/>
      <c r="C6" s="121"/>
      <c r="D6" s="121"/>
      <c r="E6" s="144"/>
      <c r="F6" s="144"/>
      <c r="G6" s="144"/>
      <c r="H6" s="144"/>
      <c r="I6" s="112"/>
      <c r="J6" s="99"/>
      <c r="K6" s="99"/>
    </row>
    <row r="7" spans="1:11" ht="15" customHeight="1">
      <c r="A7" s="111"/>
      <c r="B7" s="175"/>
      <c r="C7" s="175"/>
      <c r="D7" s="110"/>
      <c r="E7" s="110"/>
      <c r="F7" s="128"/>
      <c r="G7" s="128"/>
      <c r="H7" s="130" t="s">
        <v>165</v>
      </c>
      <c r="I7" s="109" t="s">
        <v>165</v>
      </c>
      <c r="J7" s="99"/>
      <c r="K7" s="99"/>
    </row>
    <row r="8" spans="1:11" ht="15" customHeight="1">
      <c r="A8" s="165" t="s">
        <v>15</v>
      </c>
      <c r="B8" s="167" t="s">
        <v>86</v>
      </c>
      <c r="C8" s="168"/>
      <c r="D8" s="171" t="s">
        <v>138</v>
      </c>
      <c r="E8" s="171" t="s">
        <v>182</v>
      </c>
      <c r="F8" s="126" t="s">
        <v>200</v>
      </c>
      <c r="G8" s="126" t="s">
        <v>183</v>
      </c>
      <c r="H8" s="126" t="s">
        <v>201</v>
      </c>
      <c r="I8" s="164" t="s">
        <v>184</v>
      </c>
      <c r="J8" s="100"/>
      <c r="K8" s="99"/>
    </row>
    <row r="9" spans="1:11" ht="33" customHeight="1">
      <c r="A9" s="166"/>
      <c r="B9" s="169"/>
      <c r="C9" s="170"/>
      <c r="D9" s="172"/>
      <c r="E9" s="172"/>
      <c r="F9" s="126"/>
      <c r="G9" s="126"/>
      <c r="H9" s="126"/>
      <c r="I9" s="164"/>
      <c r="J9" s="100"/>
      <c r="K9" s="99"/>
    </row>
    <row r="10" spans="1:11" ht="30" customHeight="1">
      <c r="A10" s="69" t="s">
        <v>29</v>
      </c>
      <c r="B10" s="160" t="s">
        <v>30</v>
      </c>
      <c r="C10" s="161"/>
      <c r="D10" s="48">
        <f aca="true" t="shared" si="0" ref="D10:I10">D11+D13+D15+D20+D22+D30+D32+D34+D38+D39</f>
        <v>213214.3</v>
      </c>
      <c r="E10" s="48">
        <f t="shared" si="0"/>
        <v>214614.3</v>
      </c>
      <c r="F10" s="53">
        <f t="shared" si="0"/>
        <v>215752.3</v>
      </c>
      <c r="G10" s="53">
        <f t="shared" si="0"/>
        <v>2538</v>
      </c>
      <c r="H10" s="53">
        <f t="shared" si="0"/>
        <v>218347.8</v>
      </c>
      <c r="I10" s="48">
        <f t="shared" si="0"/>
        <v>3733.5</v>
      </c>
      <c r="J10" s="100"/>
      <c r="K10" s="99"/>
    </row>
    <row r="11" spans="1:11" ht="15" customHeight="1">
      <c r="A11" s="69" t="s">
        <v>31</v>
      </c>
      <c r="B11" s="152" t="s">
        <v>32</v>
      </c>
      <c r="C11" s="153"/>
      <c r="D11" s="48">
        <f aca="true" t="shared" si="1" ref="D11:I11">SUM(D12)</f>
        <v>178061</v>
      </c>
      <c r="E11" s="48">
        <f t="shared" si="1"/>
        <v>179342</v>
      </c>
      <c r="F11" s="53">
        <f t="shared" si="1"/>
        <v>179083</v>
      </c>
      <c r="G11" s="53">
        <f t="shared" si="1"/>
        <v>1022</v>
      </c>
      <c r="H11" s="53">
        <f t="shared" si="1"/>
        <v>180435</v>
      </c>
      <c r="I11" s="48">
        <f t="shared" si="1"/>
        <v>1093</v>
      </c>
      <c r="J11" s="103">
        <f>F11+F14+F15+F20</f>
        <v>200570.4</v>
      </c>
      <c r="K11" s="108">
        <f>H11+H13+H15+H20</f>
        <v>203073</v>
      </c>
    </row>
    <row r="12" spans="1:11" ht="15" customHeight="1">
      <c r="A12" s="66" t="s">
        <v>93</v>
      </c>
      <c r="B12" s="152" t="s">
        <v>33</v>
      </c>
      <c r="C12" s="153"/>
      <c r="D12" s="56">
        <v>178061</v>
      </c>
      <c r="E12" s="56">
        <v>179342</v>
      </c>
      <c r="F12" s="54">
        <v>179083</v>
      </c>
      <c r="G12" s="54">
        <f>F12-D12</f>
        <v>1022</v>
      </c>
      <c r="H12" s="54">
        <v>180435</v>
      </c>
      <c r="I12" s="101">
        <f>H12-E12</f>
        <v>1093</v>
      </c>
      <c r="J12" s="63">
        <f>F22+F31+F32+F34+F38</f>
        <v>15181.900000000001</v>
      </c>
      <c r="K12" s="63">
        <f>H22+H30+H32+H36+H38</f>
        <v>15274.8</v>
      </c>
    </row>
    <row r="13" spans="1:11" ht="37.5" customHeight="1">
      <c r="A13" s="69" t="s">
        <v>114</v>
      </c>
      <c r="B13" s="152" t="s">
        <v>115</v>
      </c>
      <c r="C13" s="153"/>
      <c r="D13" s="48">
        <f aca="true" t="shared" si="2" ref="D13:I13">SUM(D14)</f>
        <v>15464</v>
      </c>
      <c r="E13" s="48">
        <f t="shared" si="2"/>
        <v>15464</v>
      </c>
      <c r="F13" s="53">
        <f t="shared" si="2"/>
        <v>16712</v>
      </c>
      <c r="G13" s="53">
        <f t="shared" si="2"/>
        <v>1248</v>
      </c>
      <c r="H13" s="53">
        <f t="shared" si="2"/>
        <v>16712</v>
      </c>
      <c r="I13" s="48">
        <f t="shared" si="2"/>
        <v>1248</v>
      </c>
      <c r="J13" s="107"/>
      <c r="K13" s="99"/>
    </row>
    <row r="14" spans="1:11" ht="37.5" customHeight="1">
      <c r="A14" s="13" t="s">
        <v>112</v>
      </c>
      <c r="B14" s="156" t="s">
        <v>113</v>
      </c>
      <c r="C14" s="157"/>
      <c r="D14" s="56">
        <v>15464</v>
      </c>
      <c r="E14" s="56">
        <v>15464</v>
      </c>
      <c r="F14" s="54">
        <v>16712</v>
      </c>
      <c r="G14" s="54">
        <f>F14-D14</f>
        <v>1248</v>
      </c>
      <c r="H14" s="54">
        <v>16712</v>
      </c>
      <c r="I14" s="101">
        <f>H14-E14</f>
        <v>1248</v>
      </c>
      <c r="J14" s="100"/>
      <c r="K14" s="99"/>
    </row>
    <row r="15" spans="1:11" ht="15" customHeight="1">
      <c r="A15" s="69" t="s">
        <v>35</v>
      </c>
      <c r="B15" s="152" t="s">
        <v>37</v>
      </c>
      <c r="C15" s="153"/>
      <c r="D15" s="48">
        <f aca="true" t="shared" si="3" ref="D15:I15">SUM(D16:D19)</f>
        <v>1576.4</v>
      </c>
      <c r="E15" s="48">
        <f t="shared" si="3"/>
        <v>1603.4</v>
      </c>
      <c r="F15" s="53">
        <f t="shared" si="3"/>
        <v>1723.4</v>
      </c>
      <c r="G15" s="53">
        <f t="shared" si="3"/>
        <v>147</v>
      </c>
      <c r="H15" s="53">
        <f t="shared" si="3"/>
        <v>2782</v>
      </c>
      <c r="I15" s="48">
        <f t="shared" si="3"/>
        <v>1178.6</v>
      </c>
      <c r="J15" s="100"/>
      <c r="K15" s="99"/>
    </row>
    <row r="16" spans="1:11" s="64" customFormat="1" ht="27" customHeight="1">
      <c r="A16" s="66" t="s">
        <v>185</v>
      </c>
      <c r="B16" s="152" t="s">
        <v>186</v>
      </c>
      <c r="C16" s="153"/>
      <c r="D16" s="56">
        <v>293.4</v>
      </c>
      <c r="E16" s="56">
        <v>293.4</v>
      </c>
      <c r="F16" s="51">
        <v>293.4</v>
      </c>
      <c r="G16" s="54">
        <v>0</v>
      </c>
      <c r="H16" s="54">
        <f>293.4+857.6</f>
        <v>1151</v>
      </c>
      <c r="I16" s="101">
        <f>H16-E16</f>
        <v>857.6</v>
      </c>
      <c r="J16" s="100"/>
      <c r="K16" s="99"/>
    </row>
    <row r="17" spans="1:11" ht="30" customHeight="1" hidden="1">
      <c r="A17" s="66" t="s">
        <v>97</v>
      </c>
      <c r="B17" s="152" t="s">
        <v>38</v>
      </c>
      <c r="C17" s="153"/>
      <c r="D17" s="56">
        <v>0</v>
      </c>
      <c r="E17" s="56">
        <v>0</v>
      </c>
      <c r="F17" s="54"/>
      <c r="G17" s="54"/>
      <c r="H17" s="54"/>
      <c r="I17" s="101"/>
      <c r="J17" s="100"/>
      <c r="K17" s="99"/>
    </row>
    <row r="18" spans="1:11" ht="26.25" customHeight="1">
      <c r="A18" s="66" t="s">
        <v>98</v>
      </c>
      <c r="B18" s="152" t="s">
        <v>39</v>
      </c>
      <c r="C18" s="153"/>
      <c r="D18" s="56">
        <v>1213</v>
      </c>
      <c r="E18" s="56">
        <v>1240</v>
      </c>
      <c r="F18" s="54">
        <v>1356</v>
      </c>
      <c r="G18" s="54">
        <f>F18-D18</f>
        <v>143</v>
      </c>
      <c r="H18" s="54">
        <v>1357</v>
      </c>
      <c r="I18" s="101">
        <f>H18-E18</f>
        <v>117</v>
      </c>
      <c r="J18" s="100"/>
      <c r="K18" s="99"/>
    </row>
    <row r="19" spans="1:11" ht="39.75" customHeight="1">
      <c r="A19" s="66" t="s">
        <v>116</v>
      </c>
      <c r="B19" s="152" t="s">
        <v>117</v>
      </c>
      <c r="C19" s="153"/>
      <c r="D19" s="56">
        <v>70</v>
      </c>
      <c r="E19" s="56">
        <v>70</v>
      </c>
      <c r="F19" s="54">
        <v>74</v>
      </c>
      <c r="G19" s="54">
        <f>F19-D19</f>
        <v>4</v>
      </c>
      <c r="H19" s="54">
        <f>74+200</f>
        <v>274</v>
      </c>
      <c r="I19" s="101">
        <f>H19-E19</f>
        <v>204</v>
      </c>
      <c r="J19" s="100"/>
      <c r="K19" s="99"/>
    </row>
    <row r="20" spans="1:11" ht="15" customHeight="1">
      <c r="A20" s="69" t="s">
        <v>40</v>
      </c>
      <c r="B20" s="152" t="s">
        <v>41</v>
      </c>
      <c r="C20" s="153"/>
      <c r="D20" s="48">
        <f aca="true" t="shared" si="4" ref="D20:I20">SUM(D21:D21)</f>
        <v>3052</v>
      </c>
      <c r="E20" s="48">
        <f t="shared" si="4"/>
        <v>3144</v>
      </c>
      <c r="F20" s="53">
        <f t="shared" si="4"/>
        <v>3052</v>
      </c>
      <c r="G20" s="53">
        <f t="shared" si="4"/>
        <v>0</v>
      </c>
      <c r="H20" s="53">
        <f t="shared" si="4"/>
        <v>3144</v>
      </c>
      <c r="I20" s="48">
        <f t="shared" si="4"/>
        <v>0</v>
      </c>
      <c r="J20" s="100"/>
      <c r="K20" s="99"/>
    </row>
    <row r="21" spans="1:11" ht="46.5" customHeight="1">
      <c r="A21" s="66" t="s">
        <v>118</v>
      </c>
      <c r="B21" s="162" t="s">
        <v>14</v>
      </c>
      <c r="C21" s="163"/>
      <c r="D21" s="56">
        <v>3052</v>
      </c>
      <c r="E21" s="56">
        <v>3144</v>
      </c>
      <c r="F21" s="54">
        <v>3052</v>
      </c>
      <c r="G21" s="54">
        <f>D21-F21</f>
        <v>0</v>
      </c>
      <c r="H21" s="54">
        <v>3144</v>
      </c>
      <c r="I21" s="101">
        <f>E21-H21</f>
        <v>0</v>
      </c>
      <c r="J21" s="100"/>
      <c r="K21" s="99"/>
    </row>
    <row r="22" spans="1:11" ht="51.75" customHeight="1">
      <c r="A22" s="69" t="s">
        <v>42</v>
      </c>
      <c r="B22" s="152" t="s">
        <v>99</v>
      </c>
      <c r="C22" s="153"/>
      <c r="D22" s="48">
        <f aca="true" t="shared" si="5" ref="D22:I22">SUM(D23:D29)</f>
        <v>13196.900000000001</v>
      </c>
      <c r="E22" s="48">
        <f t="shared" si="5"/>
        <v>13196.900000000001</v>
      </c>
      <c r="F22" s="53">
        <f t="shared" si="5"/>
        <v>13196.900000000001</v>
      </c>
      <c r="G22" s="53">
        <f t="shared" si="5"/>
        <v>0</v>
      </c>
      <c r="H22" s="53">
        <f t="shared" si="5"/>
        <v>13289.8</v>
      </c>
      <c r="I22" s="48">
        <f t="shared" si="5"/>
        <v>92.90000000000009</v>
      </c>
      <c r="J22" s="100"/>
      <c r="K22" s="99"/>
    </row>
    <row r="23" spans="1:11" ht="96" customHeight="1">
      <c r="A23" s="13" t="s">
        <v>12</v>
      </c>
      <c r="B23" s="156" t="s">
        <v>130</v>
      </c>
      <c r="C23" s="157"/>
      <c r="D23" s="56">
        <v>2267.1</v>
      </c>
      <c r="E23" s="56">
        <v>2267.1</v>
      </c>
      <c r="F23" s="54">
        <v>2267.1</v>
      </c>
      <c r="G23" s="54">
        <f aca="true" t="shared" si="6" ref="G23:G29">F23-D23</f>
        <v>0</v>
      </c>
      <c r="H23" s="54">
        <v>2360</v>
      </c>
      <c r="I23" s="101">
        <f aca="true" t="shared" si="7" ref="I23:I29">H23-E23</f>
        <v>92.90000000000009</v>
      </c>
      <c r="J23" s="106">
        <f>2267.1*1.04</f>
        <v>2357.784</v>
      </c>
      <c r="K23" s="99"/>
    </row>
    <row r="24" spans="1:11" ht="75.75" customHeight="1" hidden="1">
      <c r="A24" s="13" t="s">
        <v>13</v>
      </c>
      <c r="B24" s="156" t="s">
        <v>55</v>
      </c>
      <c r="C24" s="157"/>
      <c r="D24" s="56">
        <v>0</v>
      </c>
      <c r="E24" s="56">
        <v>0</v>
      </c>
      <c r="F24" s="54"/>
      <c r="G24" s="54">
        <f t="shared" si="6"/>
        <v>0</v>
      </c>
      <c r="H24" s="54"/>
      <c r="I24" s="101">
        <f t="shared" si="7"/>
        <v>0</v>
      </c>
      <c r="J24" s="100"/>
      <c r="K24" s="99"/>
    </row>
    <row r="25" spans="1:11" ht="80.25" customHeight="1">
      <c r="A25" s="13" t="s">
        <v>23</v>
      </c>
      <c r="B25" s="156" t="s">
        <v>24</v>
      </c>
      <c r="C25" s="157"/>
      <c r="D25" s="56">
        <v>7300</v>
      </c>
      <c r="E25" s="56">
        <v>7300</v>
      </c>
      <c r="F25" s="54">
        <v>7300</v>
      </c>
      <c r="G25" s="54">
        <f t="shared" si="6"/>
        <v>0</v>
      </c>
      <c r="H25" s="54">
        <v>7300</v>
      </c>
      <c r="I25" s="101">
        <f t="shared" si="7"/>
        <v>0</v>
      </c>
      <c r="J25" s="100"/>
      <c r="K25" s="99"/>
    </row>
    <row r="26" spans="1:11" ht="84.75" customHeight="1">
      <c r="A26" s="13" t="s">
        <v>74</v>
      </c>
      <c r="B26" s="156" t="s">
        <v>25</v>
      </c>
      <c r="C26" s="157"/>
      <c r="D26" s="56">
        <v>116</v>
      </c>
      <c r="E26" s="56">
        <v>116</v>
      </c>
      <c r="F26" s="54">
        <v>116</v>
      </c>
      <c r="G26" s="54">
        <f t="shared" si="6"/>
        <v>0</v>
      </c>
      <c r="H26" s="54">
        <v>116</v>
      </c>
      <c r="I26" s="101">
        <f t="shared" si="7"/>
        <v>0</v>
      </c>
      <c r="J26" s="100"/>
      <c r="K26" s="99"/>
    </row>
    <row r="27" spans="1:11" ht="66.75" customHeight="1">
      <c r="A27" s="13" t="s">
        <v>16</v>
      </c>
      <c r="B27" s="156" t="s">
        <v>100</v>
      </c>
      <c r="C27" s="157"/>
      <c r="D27" s="56">
        <v>3203.8</v>
      </c>
      <c r="E27" s="56">
        <v>3203.8</v>
      </c>
      <c r="F27" s="54">
        <v>3203.8</v>
      </c>
      <c r="G27" s="54">
        <f t="shared" si="6"/>
        <v>0</v>
      </c>
      <c r="H27" s="54">
        <v>3203.8</v>
      </c>
      <c r="I27" s="101">
        <f t="shared" si="7"/>
        <v>0</v>
      </c>
      <c r="J27" s="100"/>
      <c r="K27" s="99"/>
    </row>
    <row r="28" spans="1:11" ht="0.75" customHeight="1" hidden="1">
      <c r="A28" s="66" t="s">
        <v>75</v>
      </c>
      <c r="B28" s="152" t="s">
        <v>17</v>
      </c>
      <c r="C28" s="153"/>
      <c r="D28" s="55">
        <v>0</v>
      </c>
      <c r="E28" s="55">
        <v>0</v>
      </c>
      <c r="F28" s="54"/>
      <c r="G28" s="54">
        <f t="shared" si="6"/>
        <v>0</v>
      </c>
      <c r="H28" s="54"/>
      <c r="I28" s="101">
        <f t="shared" si="7"/>
        <v>0</v>
      </c>
      <c r="J28" s="100"/>
      <c r="K28" s="99"/>
    </row>
    <row r="29" spans="1:11" ht="69.75" customHeight="1">
      <c r="A29" s="66" t="s">
        <v>18</v>
      </c>
      <c r="B29" s="152" t="s">
        <v>101</v>
      </c>
      <c r="C29" s="153"/>
      <c r="D29" s="56">
        <v>310</v>
      </c>
      <c r="E29" s="56">
        <v>310</v>
      </c>
      <c r="F29" s="54">
        <v>310</v>
      </c>
      <c r="G29" s="54">
        <f t="shared" si="6"/>
        <v>0</v>
      </c>
      <c r="H29" s="54">
        <v>310</v>
      </c>
      <c r="I29" s="101">
        <f t="shared" si="7"/>
        <v>0</v>
      </c>
      <c r="J29" s="100"/>
      <c r="K29" s="99"/>
    </row>
    <row r="30" spans="1:11" ht="31.5" customHeight="1">
      <c r="A30" s="69" t="s">
        <v>43</v>
      </c>
      <c r="B30" s="152" t="s">
        <v>44</v>
      </c>
      <c r="C30" s="153"/>
      <c r="D30" s="48">
        <f aca="true" t="shared" si="8" ref="D30:I30">SUM(D31)</f>
        <v>475</v>
      </c>
      <c r="E30" s="48">
        <f t="shared" si="8"/>
        <v>475</v>
      </c>
      <c r="F30" s="53">
        <f t="shared" si="8"/>
        <v>500</v>
      </c>
      <c r="G30" s="53">
        <f t="shared" si="8"/>
        <v>25</v>
      </c>
      <c r="H30" s="53">
        <f t="shared" si="8"/>
        <v>500</v>
      </c>
      <c r="I30" s="48">
        <f t="shared" si="8"/>
        <v>25</v>
      </c>
      <c r="J30" s="100"/>
      <c r="K30" s="99"/>
    </row>
    <row r="31" spans="1:11" ht="29.25" customHeight="1">
      <c r="A31" s="66" t="s">
        <v>94</v>
      </c>
      <c r="B31" s="152" t="s">
        <v>45</v>
      </c>
      <c r="C31" s="153"/>
      <c r="D31" s="56">
        <v>475</v>
      </c>
      <c r="E31" s="56">
        <v>475</v>
      </c>
      <c r="F31" s="54">
        <v>500</v>
      </c>
      <c r="G31" s="54">
        <f>F31-D31</f>
        <v>25</v>
      </c>
      <c r="H31" s="54">
        <v>500</v>
      </c>
      <c r="I31" s="101">
        <f>H31-E31</f>
        <v>25</v>
      </c>
      <c r="J31" s="100"/>
      <c r="K31" s="99"/>
    </row>
    <row r="32" spans="1:11" ht="51.75" customHeight="1">
      <c r="A32" s="69" t="s">
        <v>46</v>
      </c>
      <c r="B32" s="152" t="s">
        <v>47</v>
      </c>
      <c r="C32" s="153"/>
      <c r="D32" s="48">
        <f aca="true" t="shared" si="9" ref="D32:I32">SUM(D33:D33)</f>
        <v>1139</v>
      </c>
      <c r="E32" s="48">
        <f t="shared" si="9"/>
        <v>1139</v>
      </c>
      <c r="F32" s="53">
        <f t="shared" si="9"/>
        <v>1200</v>
      </c>
      <c r="G32" s="53">
        <f t="shared" si="9"/>
        <v>61</v>
      </c>
      <c r="H32" s="53">
        <f t="shared" si="9"/>
        <v>1200</v>
      </c>
      <c r="I32" s="48">
        <f t="shared" si="9"/>
        <v>61</v>
      </c>
      <c r="J32" s="100"/>
      <c r="K32" s="99"/>
    </row>
    <row r="33" spans="1:11" s="65" customFormat="1" ht="32.25" customHeight="1">
      <c r="A33" s="13" t="s">
        <v>102</v>
      </c>
      <c r="B33" s="152" t="s">
        <v>103</v>
      </c>
      <c r="C33" s="153"/>
      <c r="D33" s="56">
        <v>1139</v>
      </c>
      <c r="E33" s="56">
        <v>1139</v>
      </c>
      <c r="F33" s="54">
        <v>1200</v>
      </c>
      <c r="G33" s="54">
        <f>F33-D33</f>
        <v>61</v>
      </c>
      <c r="H33" s="54">
        <v>1200</v>
      </c>
      <c r="I33" s="101">
        <f>H33-E33</f>
        <v>61</v>
      </c>
      <c r="J33" s="105"/>
      <c r="K33" s="104"/>
    </row>
    <row r="34" spans="1:11" ht="36" customHeight="1">
      <c r="A34" s="69" t="s">
        <v>48</v>
      </c>
      <c r="B34" s="152" t="s">
        <v>49</v>
      </c>
      <c r="C34" s="153"/>
      <c r="D34" s="48">
        <f aca="true" t="shared" si="10" ref="D34:I34">SUM(D35:D37)</f>
        <v>250</v>
      </c>
      <c r="E34" s="48">
        <f t="shared" si="10"/>
        <v>250</v>
      </c>
      <c r="F34" s="53">
        <f t="shared" si="10"/>
        <v>250</v>
      </c>
      <c r="G34" s="53">
        <f t="shared" si="10"/>
        <v>0</v>
      </c>
      <c r="H34" s="53">
        <f t="shared" si="10"/>
        <v>250</v>
      </c>
      <c r="I34" s="48">
        <f t="shared" si="10"/>
        <v>0</v>
      </c>
      <c r="J34" s="100"/>
      <c r="K34" s="99"/>
    </row>
    <row r="35" spans="1:11" ht="87" customHeight="1" hidden="1">
      <c r="A35" s="66" t="s">
        <v>104</v>
      </c>
      <c r="B35" s="152" t="s">
        <v>111</v>
      </c>
      <c r="C35" s="153"/>
      <c r="D35" s="56">
        <v>0</v>
      </c>
      <c r="E35" s="56">
        <v>0</v>
      </c>
      <c r="F35" s="54"/>
      <c r="G35" s="54"/>
      <c r="H35" s="54"/>
      <c r="I35" s="101"/>
      <c r="J35" s="100"/>
      <c r="K35" s="99"/>
    </row>
    <row r="36" spans="1:11" ht="46.5" customHeight="1">
      <c r="A36" s="13" t="s">
        <v>133</v>
      </c>
      <c r="B36" s="156" t="s">
        <v>134</v>
      </c>
      <c r="C36" s="157"/>
      <c r="D36" s="56">
        <v>250</v>
      </c>
      <c r="E36" s="56">
        <v>250</v>
      </c>
      <c r="F36" s="54">
        <v>250</v>
      </c>
      <c r="G36" s="54">
        <f>D36-F36</f>
        <v>0</v>
      </c>
      <c r="H36" s="54">
        <v>250</v>
      </c>
      <c r="I36" s="101">
        <f>E36-H36</f>
        <v>0</v>
      </c>
      <c r="J36" s="100"/>
      <c r="K36" s="99"/>
    </row>
    <row r="37" spans="1:11" ht="45" customHeight="1" hidden="1">
      <c r="A37" s="13" t="s">
        <v>133</v>
      </c>
      <c r="B37" s="156" t="s">
        <v>134</v>
      </c>
      <c r="C37" s="157"/>
      <c r="D37" s="56"/>
      <c r="E37" s="56"/>
      <c r="F37" s="54"/>
      <c r="G37" s="54"/>
      <c r="H37" s="54"/>
      <c r="I37" s="101"/>
      <c r="J37" s="100"/>
      <c r="K37" s="99"/>
    </row>
    <row r="38" spans="1:11" ht="18.75" customHeight="1">
      <c r="A38" s="69" t="s">
        <v>50</v>
      </c>
      <c r="B38" s="152" t="s">
        <v>51</v>
      </c>
      <c r="C38" s="153"/>
      <c r="D38" s="48">
        <v>0</v>
      </c>
      <c r="E38" s="48">
        <v>0</v>
      </c>
      <c r="F38" s="54">
        <v>35</v>
      </c>
      <c r="G38" s="54">
        <f>F38-D38</f>
        <v>35</v>
      </c>
      <c r="H38" s="54">
        <v>35</v>
      </c>
      <c r="I38" s="101">
        <f>H38-E38</f>
        <v>35</v>
      </c>
      <c r="J38" s="100"/>
      <c r="K38" s="99"/>
    </row>
    <row r="39" spans="1:11" ht="18.75" customHeight="1">
      <c r="A39" s="69" t="s">
        <v>76</v>
      </c>
      <c r="B39" s="152" t="s">
        <v>77</v>
      </c>
      <c r="C39" s="153"/>
      <c r="D39" s="48">
        <f aca="true" t="shared" si="11" ref="D39:I39">SUM(D40)</f>
        <v>0</v>
      </c>
      <c r="E39" s="48">
        <f t="shared" si="11"/>
        <v>0</v>
      </c>
      <c r="F39" s="53">
        <f t="shared" si="11"/>
        <v>0</v>
      </c>
      <c r="G39" s="53">
        <f t="shared" si="11"/>
        <v>0</v>
      </c>
      <c r="H39" s="53">
        <f t="shared" si="11"/>
        <v>0</v>
      </c>
      <c r="I39" s="48">
        <f t="shared" si="11"/>
        <v>0</v>
      </c>
      <c r="J39" s="100"/>
      <c r="K39" s="99"/>
    </row>
    <row r="40" spans="1:11" ht="18.75" customHeight="1">
      <c r="A40" s="66" t="s">
        <v>78</v>
      </c>
      <c r="B40" s="152" t="s">
        <v>79</v>
      </c>
      <c r="C40" s="153"/>
      <c r="D40" s="56">
        <v>0</v>
      </c>
      <c r="E40" s="56">
        <v>0</v>
      </c>
      <c r="F40" s="51">
        <v>0</v>
      </c>
      <c r="G40" s="51">
        <v>0</v>
      </c>
      <c r="H40" s="51">
        <v>0</v>
      </c>
      <c r="I40" s="101">
        <f>H40-E40</f>
        <v>0</v>
      </c>
      <c r="J40" s="100"/>
      <c r="K40" s="99"/>
    </row>
    <row r="41" spans="1:11" ht="18.75" customHeight="1">
      <c r="A41" s="69" t="s">
        <v>52</v>
      </c>
      <c r="B41" s="117" t="s">
        <v>195</v>
      </c>
      <c r="C41" s="117"/>
      <c r="D41" s="48">
        <f aca="true" t="shared" si="12" ref="D41:I41">D42</f>
        <v>273955.8360399999</v>
      </c>
      <c r="E41" s="48">
        <f t="shared" si="12"/>
        <v>273955.0050399999</v>
      </c>
      <c r="F41" s="53">
        <f t="shared" si="12"/>
        <v>293497.7632399999</v>
      </c>
      <c r="G41" s="53">
        <f t="shared" si="12"/>
        <v>19541.9272</v>
      </c>
      <c r="H41" s="53">
        <f t="shared" si="12"/>
        <v>294371.4312399999</v>
      </c>
      <c r="I41" s="48">
        <f t="shared" si="12"/>
        <v>20416.4262</v>
      </c>
      <c r="J41" s="100"/>
      <c r="K41" s="99"/>
    </row>
    <row r="42" spans="1:11" ht="42" customHeight="1">
      <c r="A42" s="66" t="s">
        <v>53</v>
      </c>
      <c r="B42" s="152" t="s">
        <v>194</v>
      </c>
      <c r="C42" s="153"/>
      <c r="D42" s="48">
        <f aca="true" t="shared" si="13" ref="D42:I42">D43+D46+D50+D73</f>
        <v>273955.8360399999</v>
      </c>
      <c r="E42" s="48">
        <f t="shared" si="13"/>
        <v>273955.0050399999</v>
      </c>
      <c r="F42" s="53">
        <f t="shared" si="13"/>
        <v>293497.7632399999</v>
      </c>
      <c r="G42" s="53">
        <f t="shared" si="13"/>
        <v>19541.9272</v>
      </c>
      <c r="H42" s="53">
        <f t="shared" si="13"/>
        <v>294371.4312399999</v>
      </c>
      <c r="I42" s="48">
        <f t="shared" si="13"/>
        <v>20416.4262</v>
      </c>
      <c r="J42" s="100"/>
      <c r="K42" s="99"/>
    </row>
    <row r="43" spans="1:11" ht="30.75" customHeight="1" hidden="1">
      <c r="A43" s="69" t="s">
        <v>121</v>
      </c>
      <c r="B43" s="160" t="s">
        <v>54</v>
      </c>
      <c r="C43" s="161"/>
      <c r="D43" s="48">
        <f>D44+D45</f>
        <v>0</v>
      </c>
      <c r="E43" s="48">
        <f>E44+E45</f>
        <v>0</v>
      </c>
      <c r="F43" s="54"/>
      <c r="G43" s="54"/>
      <c r="H43" s="54"/>
      <c r="I43" s="101"/>
      <c r="J43" s="100"/>
      <c r="K43" s="99"/>
    </row>
    <row r="44" spans="1:11" ht="39.75" customHeight="1" hidden="1">
      <c r="A44" s="66" t="s">
        <v>119</v>
      </c>
      <c r="B44" s="152" t="s">
        <v>19</v>
      </c>
      <c r="C44" s="153"/>
      <c r="D44" s="56"/>
      <c r="E44" s="56"/>
      <c r="F44" s="54"/>
      <c r="G44" s="54"/>
      <c r="H44" s="54"/>
      <c r="I44" s="101"/>
      <c r="J44" s="100"/>
      <c r="K44" s="99"/>
    </row>
    <row r="45" spans="1:11" ht="43.5" customHeight="1" hidden="1">
      <c r="A45" s="66" t="s">
        <v>120</v>
      </c>
      <c r="B45" s="152" t="s">
        <v>83</v>
      </c>
      <c r="C45" s="153"/>
      <c r="D45" s="56"/>
      <c r="E45" s="56"/>
      <c r="F45" s="54"/>
      <c r="G45" s="54"/>
      <c r="H45" s="54"/>
      <c r="I45" s="101"/>
      <c r="J45" s="100"/>
      <c r="K45" s="99"/>
    </row>
    <row r="46" spans="1:11" ht="30" customHeight="1" hidden="1">
      <c r="A46" s="69" t="s">
        <v>125</v>
      </c>
      <c r="B46" s="160" t="s">
        <v>36</v>
      </c>
      <c r="C46" s="161"/>
      <c r="D46" s="48">
        <f>D47+D49</f>
        <v>0</v>
      </c>
      <c r="E46" s="48">
        <f>E47+E49</f>
        <v>0</v>
      </c>
      <c r="F46" s="54"/>
      <c r="G46" s="54"/>
      <c r="H46" s="54"/>
      <c r="I46" s="101"/>
      <c r="J46" s="100"/>
      <c r="K46" s="99"/>
    </row>
    <row r="47" spans="1:11" ht="25.5" customHeight="1" hidden="1">
      <c r="A47" s="66" t="s">
        <v>124</v>
      </c>
      <c r="B47" s="152" t="s">
        <v>84</v>
      </c>
      <c r="C47" s="153"/>
      <c r="D47" s="56">
        <f>D48</f>
        <v>0</v>
      </c>
      <c r="E47" s="56">
        <f>E48</f>
        <v>0</v>
      </c>
      <c r="F47" s="54"/>
      <c r="G47" s="54"/>
      <c r="H47" s="54"/>
      <c r="I47" s="101"/>
      <c r="J47" s="100"/>
      <c r="K47" s="99"/>
    </row>
    <row r="48" spans="1:11" ht="58.5" customHeight="1" hidden="1">
      <c r="A48" s="66" t="s">
        <v>124</v>
      </c>
      <c r="B48" s="152" t="s">
        <v>80</v>
      </c>
      <c r="C48" s="153"/>
      <c r="D48" s="56"/>
      <c r="E48" s="56"/>
      <c r="F48" s="54"/>
      <c r="G48" s="54"/>
      <c r="H48" s="54"/>
      <c r="I48" s="101"/>
      <c r="J48" s="100"/>
      <c r="K48" s="99"/>
    </row>
    <row r="49" spans="1:11" ht="51.75" customHeight="1" hidden="1">
      <c r="A49" s="13" t="s">
        <v>131</v>
      </c>
      <c r="B49" s="156" t="s">
        <v>132</v>
      </c>
      <c r="C49" s="157"/>
      <c r="D49" s="56"/>
      <c r="E49" s="56"/>
      <c r="F49" s="54"/>
      <c r="G49" s="54"/>
      <c r="H49" s="54"/>
      <c r="I49" s="101"/>
      <c r="J49" s="100"/>
      <c r="K49" s="99"/>
    </row>
    <row r="50" spans="1:11" ht="34.5" customHeight="1">
      <c r="A50" s="69" t="s">
        <v>148</v>
      </c>
      <c r="B50" s="160" t="s">
        <v>92</v>
      </c>
      <c r="C50" s="161"/>
      <c r="D50" s="48">
        <f aca="true" t="shared" si="14" ref="D50:I50">D51+D52+D53+D54+D72</f>
        <v>269694.23603999993</v>
      </c>
      <c r="E50" s="48">
        <f t="shared" si="14"/>
        <v>269693.4050399999</v>
      </c>
      <c r="F50" s="53">
        <f t="shared" si="14"/>
        <v>289236.1632399999</v>
      </c>
      <c r="G50" s="53">
        <f t="shared" si="14"/>
        <v>19541.9272</v>
      </c>
      <c r="H50" s="53">
        <f t="shared" si="14"/>
        <v>290109.8312399999</v>
      </c>
      <c r="I50" s="48">
        <f t="shared" si="14"/>
        <v>20416.4262</v>
      </c>
      <c r="J50" s="103"/>
      <c r="K50" s="99"/>
    </row>
    <row r="51" spans="1:11" ht="43.5" customHeight="1">
      <c r="A51" s="66" t="s">
        <v>149</v>
      </c>
      <c r="B51" s="152" t="s">
        <v>122</v>
      </c>
      <c r="C51" s="153"/>
      <c r="D51" s="56">
        <v>1331</v>
      </c>
      <c r="E51" s="56">
        <v>1331</v>
      </c>
      <c r="F51" s="54">
        <v>1250</v>
      </c>
      <c r="G51" s="54">
        <f>F51-D51</f>
        <v>-81</v>
      </c>
      <c r="H51" s="54">
        <v>1250</v>
      </c>
      <c r="I51" s="52">
        <f>H51-E51</f>
        <v>-81</v>
      </c>
      <c r="J51" s="100"/>
      <c r="K51" s="99"/>
    </row>
    <row r="52" spans="1:11" s="16" customFormat="1" ht="60.75" customHeight="1">
      <c r="A52" s="66" t="s">
        <v>150</v>
      </c>
      <c r="B52" s="152" t="s">
        <v>105</v>
      </c>
      <c r="C52" s="153"/>
      <c r="D52" s="56">
        <v>1707.78</v>
      </c>
      <c r="E52" s="56">
        <v>1707.78</v>
      </c>
      <c r="F52" s="54">
        <v>1916.88</v>
      </c>
      <c r="G52" s="54">
        <f>F52-D52</f>
        <v>209.10000000000014</v>
      </c>
      <c r="H52" s="54">
        <v>1987.992</v>
      </c>
      <c r="I52" s="52">
        <f>H52-E52</f>
        <v>280.212</v>
      </c>
      <c r="J52" s="100"/>
      <c r="K52" s="99"/>
    </row>
    <row r="53" spans="1:11" s="16" customFormat="1" ht="49.5" customHeight="1">
      <c r="A53" s="66" t="s">
        <v>151</v>
      </c>
      <c r="B53" s="152" t="s">
        <v>82</v>
      </c>
      <c r="C53" s="153"/>
      <c r="D53" s="56">
        <v>18.268</v>
      </c>
      <c r="E53" s="56">
        <v>17.437</v>
      </c>
      <c r="F53" s="54">
        <v>18.268</v>
      </c>
      <c r="G53" s="54">
        <f>F53-D53</f>
        <v>0</v>
      </c>
      <c r="H53" s="54">
        <v>215.308</v>
      </c>
      <c r="I53" s="52">
        <f>H53-E53</f>
        <v>197.87099999999998</v>
      </c>
      <c r="J53" s="100"/>
      <c r="K53" s="99"/>
    </row>
    <row r="54" spans="1:11" ht="36" customHeight="1">
      <c r="A54" s="66" t="s">
        <v>152</v>
      </c>
      <c r="B54" s="152" t="s">
        <v>28</v>
      </c>
      <c r="C54" s="153"/>
      <c r="D54" s="102">
        <f>D55+D57+D58+D59+D61+D62+D63+D67+D69+D71+D56+D60+D64+D70</f>
        <v>261989.86503999995</v>
      </c>
      <c r="E54" s="102">
        <f>E55+E57+E58+E59+E61+E62+E63+E67+E69+E71+E56+E60+E64+E70</f>
        <v>261989.86503999995</v>
      </c>
      <c r="F54" s="60">
        <f>F55+F57+F58+F59+F61+F62+F63+F65+F66+F67+F69+F71+F56+F60+F64+F70</f>
        <v>281403.69223999995</v>
      </c>
      <c r="G54" s="60">
        <f>G55+G57+G58+G59+G61+G62+G63+G65+G66+G67+G69+G71+G56+G60+G64+G70</f>
        <v>19413.8272</v>
      </c>
      <c r="H54" s="60">
        <f>H55+H57+H58+H59+H61+H62+H63+H65+H66+H67+H69+H71+H56+H60+H64+H70</f>
        <v>282009.20823999995</v>
      </c>
      <c r="I54" s="90">
        <f>I55+I57+I58+I59+I61+I62+I63+I65+I66+I67+I69+I71+I56+I60+I64+I70</f>
        <v>20019.343200000003</v>
      </c>
      <c r="J54" s="100"/>
      <c r="K54" s="99"/>
    </row>
    <row r="55" spans="1:11" ht="60.75" customHeight="1">
      <c r="A55" s="66" t="s">
        <v>152</v>
      </c>
      <c r="B55" s="152" t="s">
        <v>106</v>
      </c>
      <c r="C55" s="153"/>
      <c r="D55" s="56">
        <v>156357.937</v>
      </c>
      <c r="E55" s="56">
        <v>156357.937</v>
      </c>
      <c r="F55" s="54">
        <v>156357.937</v>
      </c>
      <c r="G55" s="54">
        <f aca="true" t="shared" si="15" ref="G55:G72">F55-D55</f>
        <v>0</v>
      </c>
      <c r="H55" s="54">
        <v>156357.937</v>
      </c>
      <c r="I55" s="101">
        <f aca="true" t="shared" si="16" ref="I55:I72">H55-E55</f>
        <v>0</v>
      </c>
      <c r="J55" s="100"/>
      <c r="K55" s="99"/>
    </row>
    <row r="56" spans="1:11" ht="60" customHeight="1">
      <c r="A56" s="13" t="s">
        <v>176</v>
      </c>
      <c r="B56" s="156" t="s">
        <v>178</v>
      </c>
      <c r="C56" s="157"/>
      <c r="D56" s="56">
        <v>2375</v>
      </c>
      <c r="E56" s="56">
        <v>2375</v>
      </c>
      <c r="F56" s="54">
        <v>2375</v>
      </c>
      <c r="G56" s="54">
        <f t="shared" si="15"/>
        <v>0</v>
      </c>
      <c r="H56" s="54">
        <v>2375</v>
      </c>
      <c r="I56" s="101">
        <f t="shared" si="16"/>
        <v>0</v>
      </c>
      <c r="J56" s="100"/>
      <c r="K56" s="99"/>
    </row>
    <row r="57" spans="1:11" ht="73.5" customHeight="1">
      <c r="A57" s="66" t="s">
        <v>152</v>
      </c>
      <c r="B57" s="152" t="s">
        <v>175</v>
      </c>
      <c r="C57" s="153"/>
      <c r="D57" s="56">
        <v>13848.602</v>
      </c>
      <c r="E57" s="56">
        <v>13848.602</v>
      </c>
      <c r="F57" s="54">
        <v>13848.602</v>
      </c>
      <c r="G57" s="54">
        <f t="shared" si="15"/>
        <v>0</v>
      </c>
      <c r="H57" s="54">
        <v>13848.602</v>
      </c>
      <c r="I57" s="101">
        <f t="shared" si="16"/>
        <v>0</v>
      </c>
      <c r="J57" s="100"/>
      <c r="K57" s="99"/>
    </row>
    <row r="58" spans="1:11" ht="66" customHeight="1">
      <c r="A58" s="66" t="s">
        <v>152</v>
      </c>
      <c r="B58" s="152" t="s">
        <v>66</v>
      </c>
      <c r="C58" s="153"/>
      <c r="D58" s="56">
        <v>1157.09</v>
      </c>
      <c r="E58" s="56">
        <v>1157.09</v>
      </c>
      <c r="F58" s="54">
        <v>1157.09</v>
      </c>
      <c r="G58" s="54">
        <f t="shared" si="15"/>
        <v>0</v>
      </c>
      <c r="H58" s="54">
        <v>1157.09</v>
      </c>
      <c r="I58" s="101">
        <f t="shared" si="16"/>
        <v>0</v>
      </c>
      <c r="J58" s="100"/>
      <c r="K58" s="99"/>
    </row>
    <row r="59" spans="1:11" ht="78" customHeight="1">
      <c r="A59" s="66" t="s">
        <v>152</v>
      </c>
      <c r="B59" s="152" t="s">
        <v>107</v>
      </c>
      <c r="C59" s="153"/>
      <c r="D59" s="56">
        <v>48045.528</v>
      </c>
      <c r="E59" s="56">
        <v>48045.528</v>
      </c>
      <c r="F59" s="54">
        <v>48045.528</v>
      </c>
      <c r="G59" s="54">
        <f t="shared" si="15"/>
        <v>0</v>
      </c>
      <c r="H59" s="54">
        <v>48045.528</v>
      </c>
      <c r="I59" s="101">
        <f t="shared" si="16"/>
        <v>0</v>
      </c>
      <c r="J59" s="100"/>
      <c r="K59" s="99"/>
    </row>
    <row r="60" spans="1:11" ht="44.25" customHeight="1">
      <c r="A60" s="13" t="s">
        <v>152</v>
      </c>
      <c r="B60" s="156" t="s">
        <v>179</v>
      </c>
      <c r="C60" s="157"/>
      <c r="D60" s="56">
        <v>22005.4968</v>
      </c>
      <c r="E60" s="56">
        <v>22005.4968</v>
      </c>
      <c r="F60" s="54">
        <v>22243.702</v>
      </c>
      <c r="G60" s="54">
        <f t="shared" si="15"/>
        <v>238.20520000000033</v>
      </c>
      <c r="H60" s="54">
        <v>22243.702</v>
      </c>
      <c r="I60" s="52">
        <f t="shared" si="16"/>
        <v>238.20520000000033</v>
      </c>
      <c r="J60" s="100"/>
      <c r="K60" s="99"/>
    </row>
    <row r="61" spans="1:11" ht="66" customHeight="1">
      <c r="A61" s="66" t="s">
        <v>152</v>
      </c>
      <c r="B61" s="152" t="s">
        <v>108</v>
      </c>
      <c r="C61" s="153"/>
      <c r="D61" s="56">
        <v>3064.058</v>
      </c>
      <c r="E61" s="56">
        <v>3064.058</v>
      </c>
      <c r="F61" s="54">
        <v>3064.058</v>
      </c>
      <c r="G61" s="54">
        <f t="shared" si="15"/>
        <v>0</v>
      </c>
      <c r="H61" s="54">
        <v>3064.058</v>
      </c>
      <c r="I61" s="101">
        <f t="shared" si="16"/>
        <v>0</v>
      </c>
      <c r="J61" s="100"/>
      <c r="K61" s="99"/>
    </row>
    <row r="62" spans="1:11" ht="53.25" customHeight="1">
      <c r="A62" s="66" t="s">
        <v>152</v>
      </c>
      <c r="B62" s="152" t="s">
        <v>109</v>
      </c>
      <c r="C62" s="153"/>
      <c r="D62" s="56">
        <v>768.474</v>
      </c>
      <c r="E62" s="56">
        <v>768.474</v>
      </c>
      <c r="F62" s="54">
        <v>768.474</v>
      </c>
      <c r="G62" s="54">
        <f t="shared" si="15"/>
        <v>0</v>
      </c>
      <c r="H62" s="54">
        <v>768.474</v>
      </c>
      <c r="I62" s="101">
        <f t="shared" si="16"/>
        <v>0</v>
      </c>
      <c r="J62" s="100"/>
      <c r="K62" s="99"/>
    </row>
    <row r="63" spans="1:11" ht="51.75" customHeight="1">
      <c r="A63" s="66" t="s">
        <v>152</v>
      </c>
      <c r="B63" s="152" t="s">
        <v>110</v>
      </c>
      <c r="C63" s="153"/>
      <c r="D63" s="56">
        <v>740.504</v>
      </c>
      <c r="E63" s="56">
        <v>740.504</v>
      </c>
      <c r="F63" s="54">
        <v>740.504</v>
      </c>
      <c r="G63" s="54">
        <f t="shared" si="15"/>
        <v>0</v>
      </c>
      <c r="H63" s="54">
        <v>740.504</v>
      </c>
      <c r="I63" s="101">
        <f t="shared" si="16"/>
        <v>0</v>
      </c>
      <c r="J63" s="100"/>
      <c r="K63" s="99"/>
    </row>
    <row r="64" spans="1:11" ht="54.75" customHeight="1">
      <c r="A64" s="13" t="s">
        <v>176</v>
      </c>
      <c r="B64" s="152" t="s">
        <v>177</v>
      </c>
      <c r="C64" s="153"/>
      <c r="D64" s="56">
        <v>1804.088</v>
      </c>
      <c r="E64" s="56">
        <v>1804.088</v>
      </c>
      <c r="F64" s="54">
        <v>1804.088</v>
      </c>
      <c r="G64" s="54">
        <f t="shared" si="15"/>
        <v>0</v>
      </c>
      <c r="H64" s="54">
        <v>1804.088</v>
      </c>
      <c r="I64" s="101">
        <f t="shared" si="16"/>
        <v>0</v>
      </c>
      <c r="J64" s="100"/>
      <c r="K64" s="99"/>
    </row>
    <row r="65" spans="1:11" ht="88.5" customHeight="1">
      <c r="A65" s="13" t="s">
        <v>176</v>
      </c>
      <c r="B65" s="122" t="s">
        <v>190</v>
      </c>
      <c r="C65" s="123"/>
      <c r="D65" s="56">
        <v>0</v>
      </c>
      <c r="E65" s="56">
        <v>0</v>
      </c>
      <c r="F65" s="54">
        <v>18654.753</v>
      </c>
      <c r="G65" s="54">
        <f t="shared" si="15"/>
        <v>18654.753</v>
      </c>
      <c r="H65" s="54">
        <v>19239.434</v>
      </c>
      <c r="I65" s="52">
        <f t="shared" si="16"/>
        <v>19239.434</v>
      </c>
      <c r="J65" s="100"/>
      <c r="K65" s="99"/>
    </row>
    <row r="66" spans="1:11" ht="76.5" customHeight="1">
      <c r="A66" s="13" t="s">
        <v>176</v>
      </c>
      <c r="B66" s="122" t="s">
        <v>189</v>
      </c>
      <c r="C66" s="123"/>
      <c r="D66" s="56">
        <v>0</v>
      </c>
      <c r="E66" s="56">
        <v>0</v>
      </c>
      <c r="F66" s="54">
        <v>520.869</v>
      </c>
      <c r="G66" s="54">
        <f t="shared" si="15"/>
        <v>520.869</v>
      </c>
      <c r="H66" s="54">
        <v>541.704</v>
      </c>
      <c r="I66" s="52">
        <f t="shared" si="16"/>
        <v>541.704</v>
      </c>
      <c r="J66" s="100"/>
      <c r="K66" s="99"/>
    </row>
    <row r="67" spans="1:11" ht="60.75" customHeight="1">
      <c r="A67" s="66" t="s">
        <v>152</v>
      </c>
      <c r="B67" s="152" t="s">
        <v>67</v>
      </c>
      <c r="C67" s="153"/>
      <c r="D67" s="56">
        <v>11501.934</v>
      </c>
      <c r="E67" s="56">
        <v>11501.934</v>
      </c>
      <c r="F67" s="54">
        <v>11501.934</v>
      </c>
      <c r="G67" s="54">
        <f t="shared" si="15"/>
        <v>0</v>
      </c>
      <c r="H67" s="54">
        <v>11501.934</v>
      </c>
      <c r="I67" s="101">
        <f t="shared" si="16"/>
        <v>0</v>
      </c>
      <c r="J67" s="100"/>
      <c r="K67" s="99"/>
    </row>
    <row r="68" spans="1:11" ht="48.75" customHeight="1" hidden="1">
      <c r="A68" s="66"/>
      <c r="B68" s="152"/>
      <c r="C68" s="153"/>
      <c r="D68" s="56"/>
      <c r="E68" s="56"/>
      <c r="F68" s="54"/>
      <c r="G68" s="54">
        <f t="shared" si="15"/>
        <v>0</v>
      </c>
      <c r="H68" s="54"/>
      <c r="I68" s="101">
        <f t="shared" si="16"/>
        <v>0</v>
      </c>
      <c r="J68" s="100"/>
      <c r="K68" s="99"/>
    </row>
    <row r="69" spans="1:11" ht="51" customHeight="1">
      <c r="A69" s="66" t="s">
        <v>123</v>
      </c>
      <c r="B69" s="152" t="s">
        <v>90</v>
      </c>
      <c r="C69" s="153"/>
      <c r="D69" s="56">
        <v>1.69524</v>
      </c>
      <c r="E69" s="56">
        <v>1.69524</v>
      </c>
      <c r="F69" s="54">
        <v>1.69524</v>
      </c>
      <c r="G69" s="54">
        <f t="shared" si="15"/>
        <v>0</v>
      </c>
      <c r="H69" s="54">
        <v>1.69524</v>
      </c>
      <c r="I69" s="101">
        <f t="shared" si="16"/>
        <v>0</v>
      </c>
      <c r="J69" s="100"/>
      <c r="K69" s="99"/>
    </row>
    <row r="70" spans="1:11" ht="90.75" customHeight="1">
      <c r="A70" s="13" t="s">
        <v>152</v>
      </c>
      <c r="B70" s="156" t="s">
        <v>180</v>
      </c>
      <c r="C70" s="157"/>
      <c r="D70" s="56">
        <v>3.223</v>
      </c>
      <c r="E70" s="56">
        <v>3.223</v>
      </c>
      <c r="F70" s="54">
        <v>3.223</v>
      </c>
      <c r="G70" s="54">
        <f t="shared" si="15"/>
        <v>0</v>
      </c>
      <c r="H70" s="54">
        <v>3.223</v>
      </c>
      <c r="I70" s="101">
        <f t="shared" si="16"/>
        <v>0</v>
      </c>
      <c r="J70" s="100"/>
      <c r="K70" s="99"/>
    </row>
    <row r="71" spans="1:11" ht="72" customHeight="1">
      <c r="A71" s="66" t="s">
        <v>152</v>
      </c>
      <c r="B71" s="152" t="s">
        <v>135</v>
      </c>
      <c r="C71" s="153"/>
      <c r="D71" s="56">
        <v>316.235</v>
      </c>
      <c r="E71" s="56">
        <v>316.235</v>
      </c>
      <c r="F71" s="54">
        <v>316.235</v>
      </c>
      <c r="G71" s="54">
        <f t="shared" si="15"/>
        <v>0</v>
      </c>
      <c r="H71" s="54">
        <v>316.235</v>
      </c>
      <c r="I71" s="101">
        <f t="shared" si="16"/>
        <v>0</v>
      </c>
      <c r="J71" s="100"/>
      <c r="K71" s="99"/>
    </row>
    <row r="72" spans="1:11" ht="78" customHeight="1">
      <c r="A72" s="66" t="s">
        <v>153</v>
      </c>
      <c r="B72" s="152" t="s">
        <v>73</v>
      </c>
      <c r="C72" s="153"/>
      <c r="D72" s="56">
        <v>4647.323</v>
      </c>
      <c r="E72" s="56">
        <v>4647.323</v>
      </c>
      <c r="F72" s="54">
        <v>4647.323</v>
      </c>
      <c r="G72" s="54">
        <f t="shared" si="15"/>
        <v>0</v>
      </c>
      <c r="H72" s="54">
        <v>4647.323</v>
      </c>
      <c r="I72" s="101">
        <f t="shared" si="16"/>
        <v>0</v>
      </c>
      <c r="J72" s="100"/>
      <c r="K72" s="99"/>
    </row>
    <row r="73" spans="1:11" ht="20.25" customHeight="1">
      <c r="A73" s="69" t="s">
        <v>154</v>
      </c>
      <c r="B73" s="158" t="s">
        <v>188</v>
      </c>
      <c r="C73" s="159"/>
      <c r="D73" s="48">
        <f aca="true" t="shared" si="17" ref="D73:I73">D74</f>
        <v>4261.6</v>
      </c>
      <c r="E73" s="48">
        <f t="shared" si="17"/>
        <v>4261.6</v>
      </c>
      <c r="F73" s="53">
        <f t="shared" si="17"/>
        <v>4261.6</v>
      </c>
      <c r="G73" s="53">
        <f t="shared" si="17"/>
        <v>0</v>
      </c>
      <c r="H73" s="53">
        <f t="shared" si="17"/>
        <v>4261.6</v>
      </c>
      <c r="I73" s="48">
        <f t="shared" si="17"/>
        <v>0</v>
      </c>
      <c r="J73" s="100"/>
      <c r="K73" s="99"/>
    </row>
    <row r="74" spans="1:11" ht="62.25" customHeight="1">
      <c r="A74" s="66" t="s">
        <v>155</v>
      </c>
      <c r="B74" s="152" t="s">
        <v>129</v>
      </c>
      <c r="C74" s="153"/>
      <c r="D74" s="56">
        <v>4261.6</v>
      </c>
      <c r="E74" s="56">
        <v>4261.6</v>
      </c>
      <c r="F74" s="54">
        <v>4261.6</v>
      </c>
      <c r="G74" s="54">
        <f>D74-F74</f>
        <v>0</v>
      </c>
      <c r="H74" s="54">
        <v>4261.6</v>
      </c>
      <c r="I74" s="101">
        <f>H74-E74</f>
        <v>0</v>
      </c>
      <c r="J74" s="100"/>
      <c r="K74" s="99"/>
    </row>
    <row r="75" spans="1:11" ht="48" customHeight="1" hidden="1">
      <c r="A75" s="66" t="s">
        <v>126</v>
      </c>
      <c r="B75" s="152" t="s">
        <v>81</v>
      </c>
      <c r="C75" s="153"/>
      <c r="D75" s="56">
        <v>0</v>
      </c>
      <c r="E75" s="56">
        <v>0</v>
      </c>
      <c r="F75" s="54"/>
      <c r="G75" s="54"/>
      <c r="H75" s="54"/>
      <c r="I75" s="101"/>
      <c r="J75" s="100"/>
      <c r="K75" s="99"/>
    </row>
    <row r="76" spans="1:11" ht="92.25" customHeight="1" hidden="1">
      <c r="A76" s="66" t="s">
        <v>127</v>
      </c>
      <c r="B76" s="152" t="s">
        <v>91</v>
      </c>
      <c r="C76" s="153"/>
      <c r="D76" s="56">
        <v>0</v>
      </c>
      <c r="E76" s="56">
        <v>0</v>
      </c>
      <c r="F76" s="54"/>
      <c r="G76" s="54"/>
      <c r="H76" s="54"/>
      <c r="I76" s="101"/>
      <c r="J76" s="100"/>
      <c r="K76" s="99"/>
    </row>
    <row r="77" spans="1:11" ht="63" customHeight="1" hidden="1">
      <c r="A77" s="66" t="s">
        <v>128</v>
      </c>
      <c r="B77" s="152" t="s">
        <v>72</v>
      </c>
      <c r="C77" s="153"/>
      <c r="D77" s="56"/>
      <c r="E77" s="56"/>
      <c r="F77" s="54"/>
      <c r="G77" s="54"/>
      <c r="H77" s="54"/>
      <c r="I77" s="101"/>
      <c r="J77" s="100"/>
      <c r="K77" s="99"/>
    </row>
    <row r="78" spans="1:11" ht="18.75" customHeight="1">
      <c r="A78" s="66"/>
      <c r="B78" s="154" t="s">
        <v>56</v>
      </c>
      <c r="C78" s="155"/>
      <c r="D78" s="48">
        <f aca="true" t="shared" si="18" ref="D78:I78">D10+D41</f>
        <v>487170.1360399999</v>
      </c>
      <c r="E78" s="48">
        <f t="shared" si="18"/>
        <v>488569.3050399999</v>
      </c>
      <c r="F78" s="53">
        <f t="shared" si="18"/>
        <v>509250.0632399999</v>
      </c>
      <c r="G78" s="53">
        <f t="shared" si="18"/>
        <v>22079.9272</v>
      </c>
      <c r="H78" s="53">
        <f t="shared" si="18"/>
        <v>512719.2312399999</v>
      </c>
      <c r="I78" s="48">
        <f t="shared" si="18"/>
        <v>24149.9262</v>
      </c>
      <c r="J78" s="100"/>
      <c r="K78" s="99"/>
    </row>
    <row r="79" spans="4:5" ht="12.75">
      <c r="D79" s="98"/>
      <c r="E79" s="98"/>
    </row>
    <row r="80" spans="4:5" ht="12.75">
      <c r="D80" s="96" t="s">
        <v>187</v>
      </c>
      <c r="E80" s="97">
        <v>488569.30504</v>
      </c>
    </row>
    <row r="81" spans="1:9" s="94" customFormat="1" ht="12.75">
      <c r="A81" s="6"/>
      <c r="B81" s="15"/>
      <c r="C81" s="15"/>
      <c r="D81" s="96"/>
      <c r="E81" s="96"/>
      <c r="F81" s="62"/>
      <c r="G81" s="62"/>
      <c r="H81" s="62"/>
      <c r="I81" s="93"/>
    </row>
    <row r="82" spans="1:9" s="94" customFormat="1" ht="12.75">
      <c r="A82" s="6"/>
      <c r="B82" s="15"/>
      <c r="C82" s="15"/>
      <c r="D82" s="96"/>
      <c r="E82" s="96">
        <f>E80-E78</f>
        <v>0</v>
      </c>
      <c r="F82" s="62"/>
      <c r="G82" s="62"/>
      <c r="H82" s="62"/>
      <c r="I82" s="93"/>
    </row>
  </sheetData>
  <sheetProtection/>
  <mergeCells count="87">
    <mergeCell ref="B7:C7"/>
    <mergeCell ref="D1:E1"/>
    <mergeCell ref="C2:E2"/>
    <mergeCell ref="C3:E3"/>
    <mergeCell ref="C4:E4"/>
    <mergeCell ref="B12:C12"/>
    <mergeCell ref="B13:C13"/>
    <mergeCell ref="A8:A9"/>
    <mergeCell ref="B8:C9"/>
    <mergeCell ref="H8:H9"/>
    <mergeCell ref="I8:I9"/>
    <mergeCell ref="B10:C10"/>
    <mergeCell ref="B11:C11"/>
    <mergeCell ref="D8:D9"/>
    <mergeCell ref="E8:E9"/>
    <mergeCell ref="F8:F9"/>
    <mergeCell ref="G8:G9"/>
    <mergeCell ref="B24:C24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77:C77"/>
    <mergeCell ref="B78:C78"/>
    <mergeCell ref="B68:C68"/>
    <mergeCell ref="B69:C69"/>
    <mergeCell ref="B70:C70"/>
    <mergeCell ref="B71:C71"/>
    <mergeCell ref="B72:C72"/>
    <mergeCell ref="B73:C73"/>
    <mergeCell ref="A6:H6"/>
    <mergeCell ref="B74:C74"/>
    <mergeCell ref="B75:C75"/>
    <mergeCell ref="B76:C76"/>
    <mergeCell ref="B62:C62"/>
    <mergeCell ref="B63:C63"/>
    <mergeCell ref="B64:C64"/>
    <mergeCell ref="B65:C65"/>
    <mergeCell ref="B66:C66"/>
    <mergeCell ref="B67:C67"/>
    <mergeCell ref="F1:H1"/>
    <mergeCell ref="F2:H2"/>
    <mergeCell ref="F3:H3"/>
    <mergeCell ref="F4:H4"/>
  </mergeCells>
  <printOptions/>
  <pageMargins left="0.31496062992125984" right="0.5118110236220472" top="0.5511811023622047" bottom="0.5511811023622047" header="0.31496062992125984" footer="0.31496062992125984"/>
  <pageSetup fitToHeight="0" fitToWidth="1" horizontalDpi="600" verticalDpi="600" orientation="portrait" paperSize="9" scale="82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Admin</cp:lastModifiedBy>
  <cp:lastPrinted>2019-12-12T04:31:53Z</cp:lastPrinted>
  <dcterms:created xsi:type="dcterms:W3CDTF">2008-10-27T01:25:53Z</dcterms:created>
  <dcterms:modified xsi:type="dcterms:W3CDTF">2019-12-12T04:37:51Z</dcterms:modified>
  <cp:category/>
  <cp:version/>
  <cp:contentType/>
  <cp:contentStatus/>
</cp:coreProperties>
</file>