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оценка качества" sheetId="1" r:id="rId1"/>
    <sheet name="КФmax" sheetId="2" r:id="rId2"/>
    <sheet name="Св.рейтинг" sheetId="3" r:id="rId3"/>
  </sheets>
  <definedNames>
    <definedName name="_xlnm.Print_Titles" localSheetId="0">'оценка качества'!$4:$4</definedName>
    <definedName name="_xlnm.Print_Area" localSheetId="0">'оценка качества'!$A$1:$H$52</definedName>
  </definedNames>
  <calcPr fullCalcOnLoad="1"/>
</workbook>
</file>

<file path=xl/sharedStrings.xml><?xml version="1.0" encoding="utf-8"?>
<sst xmlns="http://schemas.openxmlformats.org/spreadsheetml/2006/main" count="149" uniqueCount="93">
  <si>
    <t>Направление , показатель</t>
  </si>
  <si>
    <t>ед. измер</t>
  </si>
  <si>
    <t>максимальная суммарная оценка по направлению</t>
  </si>
  <si>
    <t>Дума</t>
  </si>
  <si>
    <t>КСК</t>
  </si>
  <si>
    <t>Администрация</t>
  </si>
  <si>
    <t>тыс. руб.</t>
  </si>
  <si>
    <t>шт.</t>
  </si>
  <si>
    <t>2. Оценка результатов исполнения бюджета</t>
  </si>
  <si>
    <t>%</t>
  </si>
  <si>
    <t>Перечень показателей качества финансового менеджмента,</t>
  </si>
  <si>
    <t>№п/п</t>
  </si>
  <si>
    <t>1.</t>
  </si>
  <si>
    <t>МКУ "ЦОМОУ"</t>
  </si>
  <si>
    <t>МКУ "ЦОМОУ</t>
  </si>
  <si>
    <t>балл</t>
  </si>
  <si>
    <t>Максимальная суммарная оценка качества финансового менеджмента, осуществляемого ГРБС</t>
  </si>
  <si>
    <t>тыс.руб.</t>
  </si>
  <si>
    <t>Наименование главных распорядителей (администраторов)</t>
  </si>
  <si>
    <t>Рейтинговая оценка качества финансового менеджмента  (R)</t>
  </si>
  <si>
    <t>гр.3=гр.4*5</t>
  </si>
  <si>
    <t>Уровень качества финансового менеджмента  (Q)</t>
  </si>
  <si>
    <t>гр.4=гр.5/гр.6</t>
  </si>
  <si>
    <t>Суммарная  оценка качества финансового менеджмента  (КФМ)</t>
  </si>
  <si>
    <t>гр.5=P1:P17</t>
  </si>
  <si>
    <t>гр.6=85</t>
  </si>
  <si>
    <t xml:space="preserve">Оценка среднего уровня     качества финансового      менеджмента, осуществляемого главными распорядителями (администраторами)    </t>
  </si>
  <si>
    <t>гр.1</t>
  </si>
  <si>
    <t>гр.2</t>
  </si>
  <si>
    <t xml:space="preserve">Максимальная величина суммарной оценки качества финансового менеджмента ,которую может получить главный расорядитель (администратор)          (КФМmax) 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</si>
  <si>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</si>
  <si>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</si>
  <si>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</si>
  <si>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</si>
  <si>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</si>
  <si>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</si>
  <si>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</si>
  <si>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</si>
  <si>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</si>
  <si>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</si>
  <si>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</si>
  <si>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</si>
  <si>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</si>
  <si>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</si>
  <si>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итого</t>
  </si>
  <si>
    <t xml:space="preserve">Максимальная величина суммарной оценки качества финансового менеджмента ,которую может получить главный расорядитель (администратор) (КФМmax) </t>
  </si>
  <si>
    <t>Максимальная величина суммарной оценки качества финансового менеджмента, которую может получить главный расорядитель (администратор) средств районного бюджета Кировского муниципального района</t>
  </si>
  <si>
    <t>х</t>
  </si>
  <si>
    <t>1.Оценка механизмов  планирования расходов бюджета</t>
  </si>
  <si>
    <r>
      <t>кол-во дней откл.(0-5б.,1-4б.,2-3б.,3-2б.,4-1б.,</t>
    </r>
    <r>
      <rPr>
        <sz val="10"/>
        <rFont val="Arial"/>
        <family val="2"/>
      </rPr>
      <t>&gt;</t>
    </r>
    <r>
      <rPr>
        <sz val="10"/>
        <rFont val="Arial Cyr"/>
        <family val="0"/>
      </rPr>
      <t>5-0б.)</t>
    </r>
  </si>
  <si>
    <t xml:space="preserve">Р 2 Доля бюджетных ассигнований, запланир-х на реализацию муниципальных целевых программ </t>
  </si>
  <si>
    <t>объем БА на реализацию МП</t>
  </si>
  <si>
    <t>общая сумма БА,без целевых средств</t>
  </si>
  <si>
    <r>
      <t>доля (</t>
    </r>
    <r>
      <rPr>
        <sz val="10"/>
        <rFont val="Arial"/>
        <family val="2"/>
      </rPr>
      <t>&gt;</t>
    </r>
    <r>
      <rPr>
        <sz val="10"/>
        <rFont val="Arial Cyr"/>
        <family val="0"/>
      </rPr>
      <t>=25%-5б,&gt;=20%-4б,&gt;=15%-3 б,&gt;=10 %-2 б,&gt;=5 %-1 б,</t>
    </r>
    <r>
      <rPr>
        <sz val="10"/>
        <rFont val="Arial"/>
        <family val="2"/>
      </rPr>
      <t>&lt;</t>
    </r>
    <r>
      <rPr>
        <sz val="10"/>
        <rFont val="Arial Cyr"/>
        <family val="0"/>
      </rPr>
      <t>5 %-0 б.)</t>
    </r>
  </si>
  <si>
    <t>Р 3 Доля бюджетных ассигнований на предоставление мун.услуг,в соотв. с МЗ</t>
  </si>
  <si>
    <t>объем БА на предоставл.мун.услуг</t>
  </si>
  <si>
    <t>общая сумма БА</t>
  </si>
  <si>
    <t>доля (&gt;=70%-5б,&gt;=60%-4б,&gt;=50%-3 б,&gt;=40 %-2 б,&gt;=30 %-1 б,&lt;30 %-0 б.)</t>
  </si>
  <si>
    <t>Р1.Своевременность представления РРО</t>
  </si>
  <si>
    <t>Р4. Уровень исполнения ГРБС по расходам без целевых</t>
  </si>
  <si>
    <t>доля (=100%-5 б,&gt;=95%-4б,&gt;=90%-3б,&gt;=85%-2 б,&gt;=80 %-1 б,&lt;80 %-0 б.)</t>
  </si>
  <si>
    <t xml:space="preserve">Кассовые расходы </t>
  </si>
  <si>
    <t xml:space="preserve">Плановые расходы </t>
  </si>
  <si>
    <t>Р5. своевр.доведение ГРБС ЛБО до подв.учр.</t>
  </si>
  <si>
    <t>во время-5б,не вовремя-1б,не доведены-0 б.</t>
  </si>
  <si>
    <t>Р6.своевр.составл.бюдж.росписи ГРБС и внес.изм.в нее</t>
  </si>
  <si>
    <t>во время-5б,нарушены сроки-0 б.</t>
  </si>
  <si>
    <t>полный объем-5 б,не полный-2 б.,нет его-0 б.</t>
  </si>
  <si>
    <t>Р7. качество порядка составления,утверждения и ведения бюдж.сметв.ГРБС</t>
  </si>
  <si>
    <t>Р8. оценка качества планирования БА</t>
  </si>
  <si>
    <t>объем средств с-но передвижек,не связ.с решением Думы</t>
  </si>
  <si>
    <t>общий объем БА с-но решения Думы</t>
  </si>
  <si>
    <r>
      <t>доля (=0%-5 б,&lt;=5%-4б,&lt;=10%-3б,&lt;=15%-2 б,&lt;=20 %-1 б,</t>
    </r>
    <r>
      <rPr>
        <sz val="10"/>
        <rFont val="Arial"/>
        <family val="2"/>
      </rPr>
      <t>&gt;2</t>
    </r>
    <r>
      <rPr>
        <sz val="10"/>
        <rFont val="Arial Cyr"/>
        <family val="0"/>
      </rPr>
      <t>0 %-0 б.)</t>
    </r>
  </si>
  <si>
    <t>3. Оценка управления обязательствами в процессе исполнения бюджета</t>
  </si>
  <si>
    <t>Р9. Наличие нереальной к взысканиюд дебит.зад.</t>
  </si>
  <si>
    <t>нет-5 б,есть-0 б.</t>
  </si>
  <si>
    <t>справочно:общий ее объем</t>
  </si>
  <si>
    <t>Р10. Наличие проср.кред.задолж.</t>
  </si>
  <si>
    <t>4. Оценка состояния учета и отчетности</t>
  </si>
  <si>
    <t>Р11. соблюдение сроков годовой бюджетной отчетности</t>
  </si>
  <si>
    <t>без  нарушений-5 б,с нарушением-0 б.</t>
  </si>
  <si>
    <t>5.Оценка организации контроля</t>
  </si>
  <si>
    <t>Р12 нарушения,выявленные в ходе проведения ведомственных контрольных мероприятий</t>
  </si>
  <si>
    <t>количество ведомс.мер.,где выявлены нарушения</t>
  </si>
  <si>
    <t>общее кол-во проверок</t>
  </si>
  <si>
    <r>
      <t>доля (=0%-5 б,&lt;=5%-4б,&lt;=10%-3б,&lt;=15%-2 б,&lt;=20 %-1 б,</t>
    </r>
    <r>
      <rPr>
        <sz val="10"/>
        <rFont val="Arial"/>
        <family val="2"/>
      </rPr>
      <t>&lt;=25</t>
    </r>
    <r>
      <rPr>
        <sz val="10"/>
        <rFont val="Arial Cyr"/>
        <family val="0"/>
      </rPr>
      <t xml:space="preserve"> %-0 б.)</t>
    </r>
  </si>
  <si>
    <t>Р13 наличие недостач и хищений</t>
  </si>
  <si>
    <r>
      <t>доля (=0%-5 б,&lt;=0,5%-4б,&lt;=1%-3б,&lt;=1,5%-2 б,&lt;=2 %-1 б,</t>
    </r>
    <r>
      <rPr>
        <sz val="10"/>
        <rFont val="Arial"/>
        <family val="2"/>
      </rPr>
      <t>&lt;=2,5</t>
    </r>
    <r>
      <rPr>
        <sz val="10"/>
        <rFont val="Arial Cyr"/>
        <family val="0"/>
      </rPr>
      <t xml:space="preserve"> %-0 б.)</t>
    </r>
  </si>
  <si>
    <t>Р14 .Наличие правового акта об организации ведомств.фин.контроля</t>
  </si>
  <si>
    <t>есть-5 б,нет-0 б.</t>
  </si>
  <si>
    <t>Сводный рейтинг качества финансового менеджмента, осуществляемого главными распорядителями средств бюджета,главными администраторами доходов бюджета  Кировского муниципального района за 2015 год</t>
  </si>
  <si>
    <t>ФУ</t>
  </si>
  <si>
    <t>осуществляемого главными распорядителями средств бюджета за 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</si>
</sst>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/>
    </xf>
    <xf numFmtId="1" fontId="1" fillId="3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2" xfId="0" applyNumberForma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K52"/>
  <sheetViews>
    <sheetView view="pageBreakPreview" zoomScaleSheetLayoutView="10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44" sqref="G44"/>
    </sheetView>
  </sheetViews>
  <sheetFormatPr defaultColWidth="9.00390625" defaultRowHeight="12.75"/>
  <cols>
    <col min="1" max="1" width="76.625" style="0" customWidth="1"/>
    <col min="2" max="2" width="8.625" style="0" customWidth="1"/>
    <col min="3" max="3" width="21.00390625" style="0" hidden="1" customWidth="1"/>
    <col min="4" max="4" width="9.75390625" style="0" customWidth="1"/>
    <col min="5" max="5" width="10.125" style="0" customWidth="1"/>
    <col min="9" max="9" width="10.25390625" style="0" customWidth="1"/>
    <col min="10" max="10" width="11.625" style="0" bestFit="1" customWidth="1"/>
  </cols>
  <sheetData>
    <row r="1" spans="1:8" ht="15.75">
      <c r="A1" s="65" t="s">
        <v>10</v>
      </c>
      <c r="B1" s="65"/>
      <c r="C1" s="65"/>
      <c r="D1" s="65"/>
      <c r="E1" s="65"/>
      <c r="F1" s="65"/>
      <c r="G1" s="65"/>
      <c r="H1" s="65"/>
    </row>
    <row r="2" spans="1:8" s="4" customFormat="1" ht="15.75">
      <c r="A2" s="64" t="s">
        <v>92</v>
      </c>
      <c r="B2" s="64"/>
      <c r="C2" s="64"/>
      <c r="D2" s="64"/>
      <c r="E2" s="64"/>
      <c r="F2" s="64"/>
      <c r="G2" s="64"/>
      <c r="H2" s="64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31.5" customHeight="1">
      <c r="A4" s="5" t="s">
        <v>0</v>
      </c>
      <c r="B4" s="5" t="s">
        <v>1</v>
      </c>
      <c r="C4" s="5" t="s">
        <v>2</v>
      </c>
      <c r="D4" s="5" t="s">
        <v>14</v>
      </c>
      <c r="E4" s="5" t="s">
        <v>3</v>
      </c>
      <c r="F4" s="5" t="s">
        <v>4</v>
      </c>
      <c r="G4" s="5" t="s">
        <v>5</v>
      </c>
      <c r="H4" s="5" t="s">
        <v>91</v>
      </c>
    </row>
    <row r="5" spans="1:8" s="14" customFormat="1" ht="18.75" customHeight="1">
      <c r="A5" s="15" t="s">
        <v>48</v>
      </c>
      <c r="B5" s="13" t="s">
        <v>15</v>
      </c>
      <c r="C5" s="12"/>
      <c r="D5" s="32">
        <f>D6+D8+D12</f>
        <v>10</v>
      </c>
      <c r="E5" s="32">
        <f>E6+E8+E12</f>
        <v>5</v>
      </c>
      <c r="F5" s="32">
        <f>F6+F8+F12</f>
        <v>5</v>
      </c>
      <c r="G5" s="32">
        <f>G6+G8+G12</f>
        <v>5</v>
      </c>
      <c r="H5" s="32">
        <f>H6+H8+H12</f>
        <v>5</v>
      </c>
    </row>
    <row r="6" spans="1:8" s="37" customFormat="1" ht="16.5" customHeight="1">
      <c r="A6" s="38" t="s">
        <v>58</v>
      </c>
      <c r="B6" s="18" t="s">
        <v>15</v>
      </c>
      <c r="C6" s="35"/>
      <c r="D6" s="39">
        <v>5</v>
      </c>
      <c r="E6" s="39">
        <v>5</v>
      </c>
      <c r="F6" s="39">
        <v>5</v>
      </c>
      <c r="G6" s="39">
        <v>5</v>
      </c>
      <c r="H6" s="39">
        <v>5</v>
      </c>
    </row>
    <row r="7" spans="1:8" s="43" customFormat="1" ht="15" customHeight="1">
      <c r="A7" s="40" t="s">
        <v>49</v>
      </c>
      <c r="B7" s="41" t="s">
        <v>17</v>
      </c>
      <c r="C7" s="41"/>
      <c r="D7" s="42">
        <v>0</v>
      </c>
      <c r="E7" s="42">
        <v>0</v>
      </c>
      <c r="F7" s="42">
        <v>0</v>
      </c>
      <c r="G7" s="42">
        <v>0</v>
      </c>
      <c r="H7" s="42">
        <v>0</v>
      </c>
    </row>
    <row r="8" spans="1:8" s="43" customFormat="1" ht="28.5" customHeight="1">
      <c r="A8" s="9" t="s">
        <v>50</v>
      </c>
      <c r="B8" s="6" t="s">
        <v>15</v>
      </c>
      <c r="C8" s="6"/>
      <c r="D8" s="31">
        <v>0</v>
      </c>
      <c r="E8" s="6">
        <v>0</v>
      </c>
      <c r="F8" s="6">
        <v>0</v>
      </c>
      <c r="G8" s="31">
        <v>0</v>
      </c>
      <c r="H8" s="6">
        <v>0</v>
      </c>
    </row>
    <row r="9" spans="1:8" s="43" customFormat="1" ht="15" customHeight="1">
      <c r="A9" s="17" t="s">
        <v>51</v>
      </c>
      <c r="B9" s="5" t="s">
        <v>6</v>
      </c>
      <c r="C9" s="18"/>
      <c r="D9" s="30">
        <v>31363</v>
      </c>
      <c r="E9" s="19">
        <v>0</v>
      </c>
      <c r="F9" s="19">
        <v>0</v>
      </c>
      <c r="G9" s="30">
        <v>1100.2</v>
      </c>
      <c r="H9" s="19">
        <v>0</v>
      </c>
    </row>
    <row r="10" spans="1:8" s="43" customFormat="1" ht="15" customHeight="1">
      <c r="A10" s="10" t="s">
        <v>52</v>
      </c>
      <c r="B10" s="5" t="s">
        <v>6</v>
      </c>
      <c r="C10" s="5"/>
      <c r="D10" s="58">
        <v>121218</v>
      </c>
      <c r="E10" s="5">
        <v>3305.4</v>
      </c>
      <c r="F10" s="5">
        <v>1145.1</v>
      </c>
      <c r="G10" s="7">
        <v>66211.2</v>
      </c>
      <c r="H10" s="7">
        <v>7755.9</v>
      </c>
    </row>
    <row r="11" spans="1:8" s="43" customFormat="1" ht="18.75" customHeight="1">
      <c r="A11" s="10" t="s">
        <v>53</v>
      </c>
      <c r="B11" s="5" t="s">
        <v>9</v>
      </c>
      <c r="C11" s="5"/>
      <c r="D11" s="16">
        <f>100%*D9/D10</f>
        <v>0.25873220148822784</v>
      </c>
      <c r="E11" s="5">
        <f>100%*E9/E10</f>
        <v>0</v>
      </c>
      <c r="F11" s="5">
        <f>100%*F9/F10</f>
        <v>0</v>
      </c>
      <c r="G11" s="53">
        <f>100%*G9/G10</f>
        <v>0.01661652409260065</v>
      </c>
      <c r="H11" s="5">
        <f>100%*H9/H10</f>
        <v>0</v>
      </c>
    </row>
    <row r="12" spans="1:8" s="55" customFormat="1" ht="15.75" customHeight="1">
      <c r="A12" s="9" t="s">
        <v>54</v>
      </c>
      <c r="B12" s="6" t="s">
        <v>15</v>
      </c>
      <c r="C12" s="6"/>
      <c r="D12" s="6">
        <v>5</v>
      </c>
      <c r="E12" s="6">
        <v>0</v>
      </c>
      <c r="F12" s="6">
        <v>0</v>
      </c>
      <c r="G12" s="6">
        <v>0</v>
      </c>
      <c r="H12" s="6">
        <v>0</v>
      </c>
    </row>
    <row r="13" spans="1:8" s="43" customFormat="1" ht="16.5" customHeight="1">
      <c r="A13" s="17" t="s">
        <v>55</v>
      </c>
      <c r="B13" s="5" t="s">
        <v>6</v>
      </c>
      <c r="C13" s="5"/>
      <c r="D13" s="58">
        <v>308640.8</v>
      </c>
      <c r="E13" s="5">
        <v>0</v>
      </c>
      <c r="F13" s="5">
        <v>0</v>
      </c>
      <c r="G13" s="5">
        <v>22166.2</v>
      </c>
      <c r="H13" s="5">
        <v>0</v>
      </c>
    </row>
    <row r="14" spans="1:8" s="43" customFormat="1" ht="19.5" customHeight="1">
      <c r="A14" s="10" t="s">
        <v>56</v>
      </c>
      <c r="B14" s="5" t="s">
        <v>6</v>
      </c>
      <c r="C14" s="5"/>
      <c r="D14" s="7">
        <v>309319.4</v>
      </c>
      <c r="E14" s="5">
        <v>3305.4</v>
      </c>
      <c r="F14" s="5">
        <v>1145.1</v>
      </c>
      <c r="G14" s="5">
        <v>76417.7</v>
      </c>
      <c r="H14" s="5">
        <v>21597.1</v>
      </c>
    </row>
    <row r="15" spans="1:8" s="43" customFormat="1" ht="15.75" customHeight="1">
      <c r="A15" s="10" t="s">
        <v>57</v>
      </c>
      <c r="B15" s="5" t="s">
        <v>9</v>
      </c>
      <c r="C15" s="5"/>
      <c r="D15" s="16">
        <f>100%*D13/D14</f>
        <v>0.9978061511822406</v>
      </c>
      <c r="E15" s="5">
        <f>100%*E13/E14</f>
        <v>0</v>
      </c>
      <c r="F15" s="5">
        <f>100%*F13/F14</f>
        <v>0</v>
      </c>
      <c r="G15" s="16">
        <f>100%*G13/G14</f>
        <v>0.29006630662791477</v>
      </c>
      <c r="H15" s="5">
        <f>100%*H13/H14</f>
        <v>0</v>
      </c>
    </row>
    <row r="16" spans="1:8" s="21" customFormat="1" ht="16.5" customHeight="1">
      <c r="A16" s="15" t="s">
        <v>8</v>
      </c>
      <c r="B16" s="13" t="s">
        <v>15</v>
      </c>
      <c r="C16" s="13"/>
      <c r="D16" s="13">
        <f>D17+D21+D23+D25+D27</f>
        <v>23</v>
      </c>
      <c r="E16" s="13">
        <f>E17+E21+E23+E25+E27</f>
        <v>22</v>
      </c>
      <c r="F16" s="13">
        <f>F17+F21+F23+F25+F27</f>
        <v>24</v>
      </c>
      <c r="G16" s="13">
        <f>G17+G21+G23+G25+G27</f>
        <v>19</v>
      </c>
      <c r="H16" s="13">
        <f>H17+H21+H23+H25+H27</f>
        <v>24</v>
      </c>
    </row>
    <row r="17" spans="1:8" s="1" customFormat="1" ht="16.5" customHeight="1">
      <c r="A17" s="11" t="s">
        <v>59</v>
      </c>
      <c r="B17" s="6" t="s">
        <v>15</v>
      </c>
      <c r="C17" s="8"/>
      <c r="D17" s="8">
        <v>4</v>
      </c>
      <c r="E17" s="8">
        <v>3</v>
      </c>
      <c r="F17" s="8">
        <v>5</v>
      </c>
      <c r="G17" s="8">
        <v>0</v>
      </c>
      <c r="H17" s="8">
        <v>5</v>
      </c>
    </row>
    <row r="18" spans="1:8" s="20" customFormat="1" ht="15" customHeight="1">
      <c r="A18" s="17" t="s">
        <v>61</v>
      </c>
      <c r="B18" s="18" t="s">
        <v>15</v>
      </c>
      <c r="C18" s="18"/>
      <c r="D18" s="18">
        <v>114786.7</v>
      </c>
      <c r="E18" s="18">
        <v>2978.5</v>
      </c>
      <c r="F18" s="18">
        <v>1101.6</v>
      </c>
      <c r="G18" s="18">
        <v>47873.9</v>
      </c>
      <c r="H18" s="18">
        <v>7731.1</v>
      </c>
    </row>
    <row r="19" spans="1:11" s="37" customFormat="1" ht="15" customHeight="1">
      <c r="A19" s="34" t="s">
        <v>62</v>
      </c>
      <c r="B19" s="35" t="s">
        <v>6</v>
      </c>
      <c r="C19" s="35"/>
      <c r="D19" s="36">
        <v>121218</v>
      </c>
      <c r="E19" s="36">
        <v>3305.4</v>
      </c>
      <c r="F19" s="35">
        <v>1145.1</v>
      </c>
      <c r="G19" s="36">
        <v>66211.2</v>
      </c>
      <c r="H19" s="36">
        <v>7731.1</v>
      </c>
      <c r="I19" s="37">
        <f>SUM(D19:H19)</f>
        <v>199610.80000000002</v>
      </c>
      <c r="J19" s="37">
        <v>292778.92567</v>
      </c>
      <c r="K19" s="37">
        <f>J19-I19</f>
        <v>93168.12567000001</v>
      </c>
    </row>
    <row r="20" spans="1:11" s="37" customFormat="1" ht="16.5" customHeight="1">
      <c r="A20" s="34" t="s">
        <v>60</v>
      </c>
      <c r="B20" s="35" t="s">
        <v>6</v>
      </c>
      <c r="C20" s="35"/>
      <c r="D20" s="54">
        <f>100%*D18/D19</f>
        <v>0.9469443481991123</v>
      </c>
      <c r="E20" s="54">
        <f>100%*E18/E19</f>
        <v>0.9011012282930961</v>
      </c>
      <c r="F20" s="54">
        <f>100%*F18/F19</f>
        <v>0.9620120513492272</v>
      </c>
      <c r="G20" s="54">
        <f>100%*G18/G19</f>
        <v>0.7230483664395149</v>
      </c>
      <c r="H20" s="54">
        <f>100%*H18/H19</f>
        <v>1</v>
      </c>
      <c r="I20" s="37">
        <f>SUM(D20:H20)</f>
        <v>4.533105994280951</v>
      </c>
      <c r="J20" s="33">
        <v>301433.59311</v>
      </c>
      <c r="K20" s="37">
        <f>J20-I20</f>
        <v>301429.06000400573</v>
      </c>
    </row>
    <row r="21" spans="1:8" s="1" customFormat="1" ht="15.75" customHeight="1">
      <c r="A21" s="9" t="s">
        <v>63</v>
      </c>
      <c r="B21" s="6" t="s">
        <v>15</v>
      </c>
      <c r="C21" s="6"/>
      <c r="D21" s="6">
        <f>D22</f>
        <v>5</v>
      </c>
      <c r="E21" s="6">
        <f>E22</f>
        <v>5</v>
      </c>
      <c r="F21" s="6">
        <f>F22</f>
        <v>5</v>
      </c>
      <c r="G21" s="6">
        <f>G22</f>
        <v>5</v>
      </c>
      <c r="H21" s="6">
        <f>H22</f>
        <v>5</v>
      </c>
    </row>
    <row r="22" spans="1:8" s="20" customFormat="1" ht="18.75" customHeight="1">
      <c r="A22" s="17" t="s">
        <v>64</v>
      </c>
      <c r="B22" s="5" t="s">
        <v>15</v>
      </c>
      <c r="C22" s="18"/>
      <c r="D22" s="18">
        <v>5</v>
      </c>
      <c r="E22" s="18">
        <v>5</v>
      </c>
      <c r="F22" s="18">
        <v>5</v>
      </c>
      <c r="G22" s="18">
        <v>5</v>
      </c>
      <c r="H22" s="18">
        <v>5</v>
      </c>
    </row>
    <row r="23" spans="1:8" s="1" customFormat="1" ht="17.25" customHeight="1">
      <c r="A23" s="9" t="s">
        <v>65</v>
      </c>
      <c r="B23" s="6" t="s">
        <v>15</v>
      </c>
      <c r="C23" s="6"/>
      <c r="D23" s="6">
        <f>D24</f>
        <v>5</v>
      </c>
      <c r="E23" s="6">
        <f>E24</f>
        <v>5</v>
      </c>
      <c r="F23" s="6">
        <f>F24</f>
        <v>5</v>
      </c>
      <c r="G23" s="6">
        <f>G24</f>
        <v>5</v>
      </c>
      <c r="H23" s="6">
        <f>H24</f>
        <v>5</v>
      </c>
    </row>
    <row r="24" spans="1:8" s="20" customFormat="1" ht="12.75">
      <c r="A24" s="17" t="s">
        <v>66</v>
      </c>
      <c r="B24" s="5" t="s">
        <v>15</v>
      </c>
      <c r="C24" s="18"/>
      <c r="D24" s="18">
        <v>5</v>
      </c>
      <c r="E24" s="18">
        <v>5</v>
      </c>
      <c r="F24" s="18">
        <v>5</v>
      </c>
      <c r="G24" s="18">
        <v>5</v>
      </c>
      <c r="H24" s="18">
        <v>5</v>
      </c>
    </row>
    <row r="25" spans="1:8" s="1" customFormat="1" ht="18.75" customHeight="1">
      <c r="A25" s="9" t="s">
        <v>68</v>
      </c>
      <c r="B25" s="6" t="s">
        <v>15</v>
      </c>
      <c r="C25" s="6"/>
      <c r="D25" s="6">
        <f>D26</f>
        <v>5</v>
      </c>
      <c r="E25" s="6">
        <f>E26</f>
        <v>5</v>
      </c>
      <c r="F25" s="6">
        <f>F26</f>
        <v>5</v>
      </c>
      <c r="G25" s="6">
        <f>G26</f>
        <v>5</v>
      </c>
      <c r="H25" s="6">
        <f>H26</f>
        <v>5</v>
      </c>
    </row>
    <row r="26" spans="1:8" s="20" customFormat="1" ht="12.75">
      <c r="A26" s="17" t="s">
        <v>67</v>
      </c>
      <c r="B26" s="5" t="s">
        <v>15</v>
      </c>
      <c r="C26" s="18"/>
      <c r="D26" s="18">
        <v>5</v>
      </c>
      <c r="E26" s="18">
        <v>5</v>
      </c>
      <c r="F26" s="18">
        <v>5</v>
      </c>
      <c r="G26" s="18">
        <v>5</v>
      </c>
      <c r="H26" s="18">
        <v>5</v>
      </c>
    </row>
    <row r="27" spans="1:8" s="1" customFormat="1" ht="16.5" customHeight="1">
      <c r="A27" s="9" t="s">
        <v>69</v>
      </c>
      <c r="B27" s="6" t="s">
        <v>15</v>
      </c>
      <c r="C27" s="6"/>
      <c r="D27" s="6">
        <v>4</v>
      </c>
      <c r="E27" s="6">
        <v>4</v>
      </c>
      <c r="F27" s="6">
        <v>4</v>
      </c>
      <c r="G27" s="6">
        <v>4</v>
      </c>
      <c r="H27" s="6">
        <v>4</v>
      </c>
    </row>
    <row r="28" spans="1:8" s="20" customFormat="1" ht="15" customHeight="1">
      <c r="A28" s="17" t="s">
        <v>70</v>
      </c>
      <c r="B28" s="5" t="s">
        <v>17</v>
      </c>
      <c r="C28" s="18"/>
      <c r="D28" s="59">
        <v>11884</v>
      </c>
      <c r="E28" s="41">
        <v>83.3</v>
      </c>
      <c r="F28" s="41">
        <v>10.1</v>
      </c>
      <c r="G28" s="41">
        <v>1033.11</v>
      </c>
      <c r="H28" s="41">
        <v>168.8</v>
      </c>
    </row>
    <row r="29" spans="1:8" s="20" customFormat="1" ht="12.75">
      <c r="A29" s="17" t="s">
        <v>71</v>
      </c>
      <c r="B29" s="5" t="s">
        <v>17</v>
      </c>
      <c r="C29" s="18"/>
      <c r="D29" s="36">
        <v>307737</v>
      </c>
      <c r="E29" s="36">
        <v>3305.4</v>
      </c>
      <c r="F29" s="35">
        <v>1145.1</v>
      </c>
      <c r="G29" s="36">
        <v>61134.7</v>
      </c>
      <c r="H29" s="36">
        <v>21597.1</v>
      </c>
    </row>
    <row r="30" spans="1:8" s="20" customFormat="1" ht="17.25" customHeight="1">
      <c r="A30" s="34" t="s">
        <v>72</v>
      </c>
      <c r="B30" s="5"/>
      <c r="C30" s="18"/>
      <c r="D30" s="19">
        <f>100%*D28/D29</f>
        <v>0.038617390823982814</v>
      </c>
      <c r="E30" s="19">
        <f>100%*E28/E29</f>
        <v>0.025201185938161796</v>
      </c>
      <c r="F30" s="19">
        <f>100%*F28/F29</f>
        <v>0.008820190376386343</v>
      </c>
      <c r="G30" s="19">
        <f>100%*G28/G29</f>
        <v>0.016898913383070497</v>
      </c>
      <c r="H30" s="19">
        <f>100%*H28/H29</f>
        <v>0.007815864166948341</v>
      </c>
    </row>
    <row r="31" spans="1:8" s="21" customFormat="1" ht="17.25" customHeight="1">
      <c r="A31" s="15" t="s">
        <v>73</v>
      </c>
      <c r="B31" s="13" t="s">
        <v>15</v>
      </c>
      <c r="C31" s="13"/>
      <c r="D31" s="13">
        <f>D32+D35</f>
        <v>5</v>
      </c>
      <c r="E31" s="13">
        <f>E32+E35</f>
        <v>5</v>
      </c>
      <c r="F31" s="13">
        <f>F32+F35</f>
        <v>10</v>
      </c>
      <c r="G31" s="13">
        <f>G32+G35</f>
        <v>5</v>
      </c>
      <c r="H31" s="13">
        <f>H32+H35</f>
        <v>10</v>
      </c>
    </row>
    <row r="32" spans="1:8" s="1" customFormat="1" ht="17.25" customHeight="1">
      <c r="A32" s="9" t="s">
        <v>74</v>
      </c>
      <c r="B32" s="6" t="s">
        <v>15</v>
      </c>
      <c r="C32" s="6"/>
      <c r="D32" s="6">
        <v>5</v>
      </c>
      <c r="E32" s="6">
        <f>E33</f>
        <v>5</v>
      </c>
      <c r="F32" s="6">
        <f>F33</f>
        <v>5</v>
      </c>
      <c r="G32" s="6">
        <v>5</v>
      </c>
      <c r="H32" s="6">
        <f>H33</f>
        <v>5</v>
      </c>
    </row>
    <row r="33" spans="1:8" s="20" customFormat="1" ht="12.75">
      <c r="A33" s="17" t="s">
        <v>75</v>
      </c>
      <c r="B33" s="5" t="s">
        <v>15</v>
      </c>
      <c r="C33" s="18"/>
      <c r="D33" s="18">
        <v>5</v>
      </c>
      <c r="E33" s="18">
        <v>5</v>
      </c>
      <c r="F33" s="18">
        <v>5</v>
      </c>
      <c r="G33" s="18">
        <v>0</v>
      </c>
      <c r="H33" s="18">
        <v>5</v>
      </c>
    </row>
    <row r="34" spans="1:8" ht="12.75" customHeight="1">
      <c r="A34" s="22" t="s">
        <v>76</v>
      </c>
      <c r="B34" s="5" t="s">
        <v>17</v>
      </c>
      <c r="C34" s="5"/>
      <c r="D34" s="5">
        <v>0</v>
      </c>
      <c r="E34" s="35">
        <v>0</v>
      </c>
      <c r="F34" s="35">
        <v>0</v>
      </c>
      <c r="G34" s="35">
        <v>0</v>
      </c>
      <c r="H34" s="35">
        <v>0</v>
      </c>
    </row>
    <row r="35" spans="1:8" s="1" customFormat="1" ht="15.75" customHeight="1">
      <c r="A35" s="9" t="s">
        <v>77</v>
      </c>
      <c r="B35" s="6"/>
      <c r="C35" s="6"/>
      <c r="D35" s="6">
        <f>D36</f>
        <v>0</v>
      </c>
      <c r="E35" s="6">
        <v>0</v>
      </c>
      <c r="F35" s="6">
        <f>F36</f>
        <v>5</v>
      </c>
      <c r="G35" s="6">
        <f>G36</f>
        <v>0</v>
      </c>
      <c r="H35" s="6">
        <f>H36</f>
        <v>5</v>
      </c>
    </row>
    <row r="36" spans="1:8" ht="12.75" customHeight="1">
      <c r="A36" s="17" t="s">
        <v>75</v>
      </c>
      <c r="B36" s="5" t="s">
        <v>15</v>
      </c>
      <c r="C36" s="5"/>
      <c r="D36" s="5">
        <v>0</v>
      </c>
      <c r="E36" s="5">
        <v>0</v>
      </c>
      <c r="F36" s="5">
        <v>5</v>
      </c>
      <c r="G36" s="5">
        <v>0</v>
      </c>
      <c r="H36" s="5">
        <v>5</v>
      </c>
    </row>
    <row r="37" spans="1:8" ht="12.75" customHeight="1">
      <c r="A37" s="22" t="s">
        <v>76</v>
      </c>
      <c r="B37" s="5"/>
      <c r="C37" s="5"/>
      <c r="D37" s="5">
        <v>41850.9</v>
      </c>
      <c r="E37" s="5">
        <v>232</v>
      </c>
      <c r="F37" s="5">
        <v>0</v>
      </c>
      <c r="G37" s="5">
        <v>1991.4</v>
      </c>
      <c r="H37" s="5">
        <v>0</v>
      </c>
    </row>
    <row r="38" spans="1:8" ht="18" customHeight="1">
      <c r="A38" s="15" t="s">
        <v>78</v>
      </c>
      <c r="B38" s="13" t="s">
        <v>15</v>
      </c>
      <c r="C38" s="13"/>
      <c r="D38" s="13">
        <f aca="true" t="shared" si="0" ref="D38:H39">D39</f>
        <v>5</v>
      </c>
      <c r="E38" s="13">
        <f t="shared" si="0"/>
        <v>5</v>
      </c>
      <c r="F38" s="13">
        <f t="shared" si="0"/>
        <v>5</v>
      </c>
      <c r="G38" s="13">
        <f t="shared" si="0"/>
        <v>5</v>
      </c>
      <c r="H38" s="13">
        <f t="shared" si="0"/>
        <v>5</v>
      </c>
    </row>
    <row r="39" spans="1:8" ht="15.75" customHeight="1">
      <c r="A39" s="9" t="s">
        <v>79</v>
      </c>
      <c r="B39" s="5" t="s">
        <v>15</v>
      </c>
      <c r="C39" s="5"/>
      <c r="D39" s="5">
        <f t="shared" si="0"/>
        <v>5</v>
      </c>
      <c r="E39" s="5">
        <f t="shared" si="0"/>
        <v>5</v>
      </c>
      <c r="F39" s="5">
        <f t="shared" si="0"/>
        <v>5</v>
      </c>
      <c r="G39" s="5">
        <f t="shared" si="0"/>
        <v>5</v>
      </c>
      <c r="H39" s="5">
        <f t="shared" si="0"/>
        <v>5</v>
      </c>
    </row>
    <row r="40" spans="1:8" ht="17.25" customHeight="1">
      <c r="A40" s="17" t="s">
        <v>80</v>
      </c>
      <c r="B40" s="5" t="s">
        <v>15</v>
      </c>
      <c r="C40" s="5"/>
      <c r="D40" s="5">
        <v>5</v>
      </c>
      <c r="E40" s="5">
        <v>5</v>
      </c>
      <c r="F40" s="5">
        <v>5</v>
      </c>
      <c r="G40" s="5">
        <v>5</v>
      </c>
      <c r="H40" s="5">
        <v>5</v>
      </c>
    </row>
    <row r="41" spans="1:8" s="21" customFormat="1" ht="16.5" customHeight="1">
      <c r="A41" s="15" t="s">
        <v>81</v>
      </c>
      <c r="B41" s="13" t="s">
        <v>15</v>
      </c>
      <c r="C41" s="13"/>
      <c r="D41" s="13">
        <f>D42+D46+D50</f>
        <v>10</v>
      </c>
      <c r="E41" s="13">
        <f>E42+E46+E50</f>
        <v>15</v>
      </c>
      <c r="F41" s="13">
        <f>F42+F46+F50</f>
        <v>15</v>
      </c>
      <c r="G41" s="13">
        <f>G42+G46+G50</f>
        <v>10</v>
      </c>
      <c r="H41" s="13">
        <f>H42+H46+H50</f>
        <v>15</v>
      </c>
    </row>
    <row r="42" spans="1:8" s="1" customFormat="1" ht="29.25" customHeight="1">
      <c r="A42" s="9" t="s">
        <v>82</v>
      </c>
      <c r="B42" s="6" t="s">
        <v>15</v>
      </c>
      <c r="C42" s="6"/>
      <c r="D42" s="6">
        <v>0</v>
      </c>
      <c r="E42" s="6">
        <v>5</v>
      </c>
      <c r="F42" s="6">
        <v>5</v>
      </c>
      <c r="G42" s="6">
        <v>5</v>
      </c>
      <c r="H42" s="6">
        <v>5</v>
      </c>
    </row>
    <row r="43" spans="1:8" ht="18" customHeight="1">
      <c r="A43" s="10" t="s">
        <v>83</v>
      </c>
      <c r="B43" s="5" t="s">
        <v>7</v>
      </c>
      <c r="C43" s="5"/>
      <c r="D43" s="58">
        <v>2</v>
      </c>
      <c r="E43" s="60"/>
      <c r="F43" s="60"/>
      <c r="G43" s="58"/>
      <c r="H43" s="58"/>
    </row>
    <row r="44" spans="1:8" ht="15.75" customHeight="1">
      <c r="A44" s="10" t="s">
        <v>84</v>
      </c>
      <c r="B44" s="5" t="s">
        <v>7</v>
      </c>
      <c r="C44" s="5"/>
      <c r="D44" s="5">
        <v>3</v>
      </c>
      <c r="E44" s="18">
        <v>0</v>
      </c>
      <c r="F44" s="18">
        <v>0</v>
      </c>
      <c r="G44" s="18"/>
      <c r="H44" s="18">
        <v>0</v>
      </c>
    </row>
    <row r="45" spans="1:8" ht="15" customHeight="1">
      <c r="A45" s="34" t="s">
        <v>85</v>
      </c>
      <c r="B45" s="5"/>
      <c r="C45" s="5"/>
      <c r="D45" s="16">
        <f>100%*D43/D44</f>
        <v>0.6666666666666666</v>
      </c>
      <c r="E45" s="5" t="e">
        <f>100%*E43/E44</f>
        <v>#DIV/0!</v>
      </c>
      <c r="F45" s="5" t="e">
        <f>100%*F43/F44</f>
        <v>#DIV/0!</v>
      </c>
      <c r="G45" s="5" t="e">
        <f>100%*G43/G44</f>
        <v>#DIV/0!</v>
      </c>
      <c r="H45" s="5" t="e">
        <f>100%*H43/H44</f>
        <v>#DIV/0!</v>
      </c>
    </row>
    <row r="46" spans="1:8" s="1" customFormat="1" ht="16.5" customHeight="1">
      <c r="A46" s="9" t="s">
        <v>86</v>
      </c>
      <c r="B46" s="6" t="s">
        <v>15</v>
      </c>
      <c r="C46" s="6"/>
      <c r="D46" s="6">
        <v>5</v>
      </c>
      <c r="E46" s="6">
        <v>5</v>
      </c>
      <c r="F46" s="6">
        <v>5</v>
      </c>
      <c r="G46" s="6">
        <v>5</v>
      </c>
      <c r="H46" s="6">
        <v>5</v>
      </c>
    </row>
    <row r="47" spans="1:8" s="20" customFormat="1" ht="16.5" customHeight="1">
      <c r="A47" s="10" t="s">
        <v>83</v>
      </c>
      <c r="B47" s="5" t="s">
        <v>15</v>
      </c>
      <c r="C47" s="18"/>
      <c r="D47" s="61">
        <v>5</v>
      </c>
      <c r="E47" s="18">
        <v>5</v>
      </c>
      <c r="F47" s="18">
        <v>5</v>
      </c>
      <c r="G47" s="18">
        <v>5</v>
      </c>
      <c r="H47" s="18">
        <v>5</v>
      </c>
    </row>
    <row r="48" spans="1:8" ht="16.5" customHeight="1">
      <c r="A48" s="10" t="s">
        <v>84</v>
      </c>
      <c r="B48" s="5" t="s">
        <v>7</v>
      </c>
      <c r="C48" s="5"/>
      <c r="D48" s="5">
        <v>0</v>
      </c>
      <c r="E48" s="18">
        <v>0</v>
      </c>
      <c r="F48" s="18">
        <v>0</v>
      </c>
      <c r="G48" s="5">
        <v>0</v>
      </c>
      <c r="H48" s="5">
        <v>0</v>
      </c>
    </row>
    <row r="49" spans="1:8" ht="18" customHeight="1">
      <c r="A49" s="34" t="s">
        <v>87</v>
      </c>
      <c r="B49" s="5" t="s">
        <v>7</v>
      </c>
      <c r="C49" s="5"/>
      <c r="D49" s="5" t="e">
        <f>100%*E48/D48</f>
        <v>#DIV/0!</v>
      </c>
      <c r="E49" s="5" t="e">
        <f>100%*F48/E48</f>
        <v>#DIV/0!</v>
      </c>
      <c r="F49" s="5" t="e">
        <f>100%*F47/F48</f>
        <v>#DIV/0!</v>
      </c>
      <c r="G49" s="5" t="e">
        <f>100%*G47/G48</f>
        <v>#DIV/0!</v>
      </c>
      <c r="H49" s="5" t="e">
        <f>100%*H47/H48</f>
        <v>#DIV/0!</v>
      </c>
    </row>
    <row r="50" spans="1:8" s="1" customFormat="1" ht="16.5" customHeight="1">
      <c r="A50" s="9" t="s">
        <v>88</v>
      </c>
      <c r="B50" s="6" t="s">
        <v>15</v>
      </c>
      <c r="C50" s="6"/>
      <c r="D50" s="6">
        <f>D51</f>
        <v>5</v>
      </c>
      <c r="E50" s="62">
        <f>E51</f>
        <v>5</v>
      </c>
      <c r="F50" s="6">
        <f>F51</f>
        <v>5</v>
      </c>
      <c r="G50" s="62">
        <f>G51</f>
        <v>0</v>
      </c>
      <c r="H50" s="6">
        <f>H51</f>
        <v>5</v>
      </c>
    </row>
    <row r="51" spans="1:8" s="25" customFormat="1" ht="14.25" customHeight="1">
      <c r="A51" s="23" t="s">
        <v>89</v>
      </c>
      <c r="B51" s="5" t="s">
        <v>15</v>
      </c>
      <c r="C51" s="24"/>
      <c r="D51" s="24">
        <v>5</v>
      </c>
      <c r="E51" s="63">
        <v>5</v>
      </c>
      <c r="F51" s="24">
        <v>5</v>
      </c>
      <c r="G51" s="63">
        <v>0</v>
      </c>
      <c r="H51" s="24">
        <v>5</v>
      </c>
    </row>
    <row r="52" spans="1:8" s="28" customFormat="1" ht="30.75" customHeight="1">
      <c r="A52" s="26" t="s">
        <v>16</v>
      </c>
      <c r="B52" s="27"/>
      <c r="C52" s="27"/>
      <c r="D52" s="29">
        <f>D5+D16+D31+D38+D41</f>
        <v>53</v>
      </c>
      <c r="E52" s="29">
        <f>E5+E16+E31+E38+E41</f>
        <v>52</v>
      </c>
      <c r="F52" s="29">
        <f>F5+F16+F31+F38+F41</f>
        <v>59</v>
      </c>
      <c r="G52" s="29">
        <f>G5+G16+G31+G38+G41</f>
        <v>44</v>
      </c>
      <c r="H52" s="29">
        <f>H5+H16+H31+H38+H41</f>
        <v>59</v>
      </c>
    </row>
  </sheetData>
  <mergeCells count="2">
    <mergeCell ref="A2:H2"/>
    <mergeCell ref="A1:H1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view="pageBreakPreview" zoomScaleSheetLayoutView="100" workbookViewId="0" topLeftCell="A1">
      <selection activeCell="P20" sqref="P20"/>
    </sheetView>
  </sheetViews>
  <sheetFormatPr defaultColWidth="9.00390625" defaultRowHeight="12.75"/>
  <cols>
    <col min="1" max="1" width="3.625" style="0" customWidth="1"/>
    <col min="2" max="2" width="19.125" style="0" customWidth="1"/>
    <col min="3" max="3" width="4.00390625" style="2" customWidth="1"/>
    <col min="4" max="4" width="4.375" style="2" customWidth="1"/>
    <col min="5" max="5" width="3.75390625" style="2" customWidth="1"/>
    <col min="6" max="6" width="4.00390625" style="2" customWidth="1"/>
    <col min="7" max="7" width="3.75390625" style="2" customWidth="1"/>
    <col min="8" max="8" width="3.875" style="2" customWidth="1"/>
    <col min="9" max="9" width="4.00390625" style="2" customWidth="1"/>
    <col min="10" max="13" width="4.125" style="2" customWidth="1"/>
    <col min="14" max="14" width="4.375" style="2" customWidth="1"/>
    <col min="15" max="15" width="4.125" style="2" customWidth="1"/>
    <col min="16" max="16" width="4.25390625" style="2" customWidth="1"/>
    <col min="17" max="17" width="5.25390625" style="57" customWidth="1"/>
  </cols>
  <sheetData>
    <row r="1" spans="1:17" ht="55.5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3" spans="1:17" ht="51" customHeight="1">
      <c r="A3" s="70" t="s">
        <v>11</v>
      </c>
      <c r="B3" s="70" t="s">
        <v>18</v>
      </c>
      <c r="C3" s="67" t="s">
        <v>45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1:17" s="2" customFormat="1" ht="12.75">
      <c r="A4" s="71"/>
      <c r="B4" s="71"/>
      <c r="C4" s="52" t="s">
        <v>30</v>
      </c>
      <c r="D4" s="52" t="s">
        <v>31</v>
      </c>
      <c r="E4" s="52" t="s">
        <v>32</v>
      </c>
      <c r="F4" s="52" t="s">
        <v>33</v>
      </c>
      <c r="G4" s="52" t="s">
        <v>34</v>
      </c>
      <c r="H4" s="52" t="s">
        <v>35</v>
      </c>
      <c r="I4" s="52" t="s">
        <v>36</v>
      </c>
      <c r="J4" s="52" t="s">
        <v>37</v>
      </c>
      <c r="K4" s="52" t="s">
        <v>38</v>
      </c>
      <c r="L4" s="52" t="s">
        <v>39</v>
      </c>
      <c r="M4" s="52" t="s">
        <v>40</v>
      </c>
      <c r="N4" s="52" t="s">
        <v>41</v>
      </c>
      <c r="O4" s="52" t="s">
        <v>42</v>
      </c>
      <c r="P4" s="52" t="s">
        <v>43</v>
      </c>
      <c r="Q4" s="56" t="s">
        <v>44</v>
      </c>
    </row>
    <row r="5" spans="1:17" ht="15" customHeight="1">
      <c r="A5" s="5" t="s">
        <v>12</v>
      </c>
      <c r="B5" s="10" t="s">
        <v>13</v>
      </c>
      <c r="C5" s="52">
        <v>5</v>
      </c>
      <c r="D5" s="52">
        <v>0</v>
      </c>
      <c r="E5" s="52">
        <v>5</v>
      </c>
      <c r="F5" s="52">
        <v>4</v>
      </c>
      <c r="G5" s="52">
        <v>5</v>
      </c>
      <c r="H5" s="52">
        <v>5</v>
      </c>
      <c r="I5" s="52">
        <v>5</v>
      </c>
      <c r="J5" s="52">
        <v>4</v>
      </c>
      <c r="K5" s="52">
        <v>5</v>
      </c>
      <c r="L5" s="52">
        <v>0</v>
      </c>
      <c r="M5" s="52">
        <v>5</v>
      </c>
      <c r="N5" s="52">
        <v>0</v>
      </c>
      <c r="O5" s="52">
        <v>5</v>
      </c>
      <c r="P5" s="52">
        <v>5</v>
      </c>
      <c r="Q5" s="56">
        <f>SUM(C5:P5)</f>
        <v>53</v>
      </c>
    </row>
    <row r="6" spans="1:17" ht="15" customHeight="1">
      <c r="A6" s="5">
        <v>2</v>
      </c>
      <c r="B6" s="10" t="s">
        <v>3</v>
      </c>
      <c r="C6" s="52">
        <v>5</v>
      </c>
      <c r="D6" s="52">
        <v>0</v>
      </c>
      <c r="E6" s="52">
        <v>0</v>
      </c>
      <c r="F6" s="52">
        <v>3</v>
      </c>
      <c r="G6" s="52">
        <v>5</v>
      </c>
      <c r="H6" s="52">
        <v>5</v>
      </c>
      <c r="I6" s="52">
        <v>5</v>
      </c>
      <c r="J6" s="52">
        <v>4</v>
      </c>
      <c r="K6" s="52">
        <v>5</v>
      </c>
      <c r="L6" s="52">
        <v>0</v>
      </c>
      <c r="M6" s="52">
        <v>5</v>
      </c>
      <c r="N6" s="52">
        <v>5</v>
      </c>
      <c r="O6" s="52">
        <v>5</v>
      </c>
      <c r="P6" s="52">
        <v>5</v>
      </c>
      <c r="Q6" s="56">
        <f>SUM(C6:P6)</f>
        <v>52</v>
      </c>
    </row>
    <row r="7" spans="1:17" ht="15" customHeight="1">
      <c r="A7" s="5">
        <v>3</v>
      </c>
      <c r="B7" s="10" t="s">
        <v>4</v>
      </c>
      <c r="C7" s="52">
        <v>5</v>
      </c>
      <c r="D7" s="52">
        <v>0</v>
      </c>
      <c r="E7" s="52">
        <v>0</v>
      </c>
      <c r="F7" s="52">
        <v>5</v>
      </c>
      <c r="G7" s="52">
        <v>5</v>
      </c>
      <c r="H7" s="52">
        <v>5</v>
      </c>
      <c r="I7" s="52">
        <v>5</v>
      </c>
      <c r="J7" s="52">
        <v>4</v>
      </c>
      <c r="K7" s="52">
        <v>5</v>
      </c>
      <c r="L7" s="52">
        <v>5</v>
      </c>
      <c r="M7" s="52">
        <v>5</v>
      </c>
      <c r="N7" s="52">
        <v>5</v>
      </c>
      <c r="O7" s="52">
        <v>5</v>
      </c>
      <c r="P7" s="52">
        <v>5</v>
      </c>
      <c r="Q7" s="56">
        <f>SUM(C7:P7)</f>
        <v>59</v>
      </c>
    </row>
    <row r="8" spans="1:17" ht="15" customHeight="1">
      <c r="A8" s="5">
        <v>4</v>
      </c>
      <c r="B8" s="34" t="s">
        <v>5</v>
      </c>
      <c r="C8" s="52">
        <v>5</v>
      </c>
      <c r="D8" s="52">
        <v>0</v>
      </c>
      <c r="E8" s="52">
        <v>0</v>
      </c>
      <c r="F8" s="52">
        <v>0</v>
      </c>
      <c r="G8" s="52">
        <v>5</v>
      </c>
      <c r="H8" s="52">
        <v>5</v>
      </c>
      <c r="I8" s="52">
        <v>5</v>
      </c>
      <c r="J8" s="52">
        <v>4</v>
      </c>
      <c r="K8" s="52">
        <v>5</v>
      </c>
      <c r="L8" s="52">
        <v>0</v>
      </c>
      <c r="M8" s="52">
        <v>5</v>
      </c>
      <c r="N8" s="52">
        <v>5</v>
      </c>
      <c r="O8" s="52">
        <v>5</v>
      </c>
      <c r="P8" s="52">
        <v>0</v>
      </c>
      <c r="Q8" s="56">
        <f>SUM(C8:P8)</f>
        <v>44</v>
      </c>
    </row>
    <row r="9" spans="1:17" ht="15" customHeight="1">
      <c r="A9" s="5">
        <v>4</v>
      </c>
      <c r="B9" s="10" t="s">
        <v>91</v>
      </c>
      <c r="C9" s="52">
        <v>5</v>
      </c>
      <c r="D9" s="52">
        <v>0</v>
      </c>
      <c r="E9" s="52">
        <v>0</v>
      </c>
      <c r="F9" s="52">
        <v>5</v>
      </c>
      <c r="G9" s="52">
        <v>5</v>
      </c>
      <c r="H9" s="52">
        <v>5</v>
      </c>
      <c r="I9" s="52">
        <v>5</v>
      </c>
      <c r="J9" s="52">
        <v>4</v>
      </c>
      <c r="K9" s="52">
        <v>5</v>
      </c>
      <c r="L9" s="52">
        <v>5</v>
      </c>
      <c r="M9" s="52">
        <v>5</v>
      </c>
      <c r="N9" s="52">
        <v>5</v>
      </c>
      <c r="O9" s="52">
        <v>5</v>
      </c>
      <c r="P9" s="52">
        <v>5</v>
      </c>
      <c r="Q9" s="56">
        <f>SUM(C9:P9)</f>
        <v>59</v>
      </c>
    </row>
  </sheetData>
  <mergeCells count="4">
    <mergeCell ref="A1:Q1"/>
    <mergeCell ref="C3:Q3"/>
    <mergeCell ref="B3:B4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4.75390625" style="2" customWidth="1"/>
    <col min="2" max="2" width="20.625" style="0" customWidth="1"/>
    <col min="3" max="3" width="14.25390625" style="0" customWidth="1"/>
    <col min="4" max="4" width="14.125" style="0" customWidth="1"/>
    <col min="5" max="5" width="16.00390625" style="0" customWidth="1"/>
    <col min="6" max="6" width="15.875" style="0" customWidth="1"/>
  </cols>
  <sheetData>
    <row r="1" spans="1:6" s="44" customFormat="1" ht="69.75" customHeight="1">
      <c r="A1" s="72" t="s">
        <v>90</v>
      </c>
      <c r="B1" s="72"/>
      <c r="C1" s="72"/>
      <c r="D1" s="72"/>
      <c r="E1" s="72"/>
      <c r="F1" s="72"/>
    </row>
    <row r="3" spans="1:6" ht="147" customHeight="1">
      <c r="A3" s="5" t="s">
        <v>11</v>
      </c>
      <c r="B3" s="5" t="s">
        <v>18</v>
      </c>
      <c r="C3" s="48" t="s">
        <v>19</v>
      </c>
      <c r="D3" s="45" t="s">
        <v>21</v>
      </c>
      <c r="E3" s="45" t="s">
        <v>23</v>
      </c>
      <c r="F3" s="45" t="s">
        <v>29</v>
      </c>
    </row>
    <row r="4" spans="1:6" s="49" customFormat="1" ht="15" customHeight="1">
      <c r="A4" s="45" t="s">
        <v>27</v>
      </c>
      <c r="B4" s="45" t="s">
        <v>28</v>
      </c>
      <c r="C4" s="48" t="s">
        <v>20</v>
      </c>
      <c r="D4" s="45" t="s">
        <v>22</v>
      </c>
      <c r="E4" s="45" t="s">
        <v>24</v>
      </c>
      <c r="F4" s="45" t="s">
        <v>25</v>
      </c>
    </row>
    <row r="5" spans="1:6" ht="19.5" customHeight="1">
      <c r="A5" s="5" t="s">
        <v>12</v>
      </c>
      <c r="B5" s="34" t="s">
        <v>13</v>
      </c>
      <c r="C5" s="50">
        <f>D5*5</f>
        <v>3.7857142857142856</v>
      </c>
      <c r="D5" s="16">
        <f>E5/F5</f>
        <v>0.7571428571428571</v>
      </c>
      <c r="E5" s="5">
        <v>53</v>
      </c>
      <c r="F5" s="5">
        <v>70</v>
      </c>
    </row>
    <row r="6" spans="1:6" ht="19.5" customHeight="1">
      <c r="A6" s="5">
        <v>2</v>
      </c>
      <c r="B6" s="34" t="s">
        <v>3</v>
      </c>
      <c r="C6" s="50">
        <f>D6*5</f>
        <v>4.333333333333334</v>
      </c>
      <c r="D6" s="16">
        <f>E6/F6</f>
        <v>0.8666666666666667</v>
      </c>
      <c r="E6" s="5">
        <v>52</v>
      </c>
      <c r="F6" s="5">
        <v>60</v>
      </c>
    </row>
    <row r="7" spans="1:6" ht="19.5" customHeight="1">
      <c r="A7" s="5">
        <v>3</v>
      </c>
      <c r="B7" s="10" t="s">
        <v>4</v>
      </c>
      <c r="C7" s="50">
        <f>D7*5</f>
        <v>4.916666666666666</v>
      </c>
      <c r="D7" s="16">
        <f>E7/F7</f>
        <v>0.9833333333333333</v>
      </c>
      <c r="E7" s="5">
        <v>59</v>
      </c>
      <c r="F7" s="5">
        <v>60</v>
      </c>
    </row>
    <row r="8" spans="1:6" ht="19.5" customHeight="1">
      <c r="A8" s="5">
        <v>4</v>
      </c>
      <c r="B8" s="34" t="s">
        <v>5</v>
      </c>
      <c r="C8" s="50">
        <f>D8*5</f>
        <v>3.142857142857143</v>
      </c>
      <c r="D8" s="16">
        <f>E8/F8</f>
        <v>0.6285714285714286</v>
      </c>
      <c r="E8" s="5">
        <v>44</v>
      </c>
      <c r="F8" s="5">
        <v>70</v>
      </c>
    </row>
    <row r="9" spans="1:6" ht="19.5" customHeight="1">
      <c r="A9" s="46">
        <v>5</v>
      </c>
      <c r="B9" s="47" t="s">
        <v>91</v>
      </c>
      <c r="C9" s="50">
        <f>D9*5</f>
        <v>4.916666666666666</v>
      </c>
      <c r="D9" s="16">
        <f>E9/F9</f>
        <v>0.9833333333333333</v>
      </c>
      <c r="E9" s="46">
        <v>59</v>
      </c>
      <c r="F9" s="46">
        <v>60</v>
      </c>
    </row>
    <row r="10" spans="1:6" s="1" customFormat="1" ht="76.5" customHeight="1">
      <c r="A10" s="73" t="s">
        <v>26</v>
      </c>
      <c r="B10" s="73"/>
      <c r="C10" s="51">
        <f>(C5+C6+C7+C8+C9)/5</f>
        <v>4.219047619047619</v>
      </c>
      <c r="D10" s="51" t="s">
        <v>47</v>
      </c>
      <c r="E10" s="51" t="s">
        <v>47</v>
      </c>
      <c r="F10" s="51" t="s">
        <v>47</v>
      </c>
    </row>
  </sheetData>
  <mergeCells count="2">
    <mergeCell ref="A1:F1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User</cp:lastModifiedBy>
  <cp:lastPrinted>2016-03-22T13:04:53Z</cp:lastPrinted>
  <dcterms:created xsi:type="dcterms:W3CDTF">2012-05-21T03:46:40Z</dcterms:created>
  <dcterms:modified xsi:type="dcterms:W3CDTF">2016-03-22T13:05:57Z</dcterms:modified>
  <cp:category/>
  <cp:version/>
  <cp:contentType/>
  <cp:contentStatus/>
</cp:coreProperties>
</file>